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VICTORIA FUNDING SERVICES\WIX WEBSITE\"/>
    </mc:Choice>
  </mc:AlternateContent>
  <xr:revisionPtr revIDLastSave="0" documentId="13_ncr:1_{ACE35B5E-0612-47CA-BE9D-9174AA66B0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nualized Amou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17" i="1" l="1"/>
  <c r="J617" i="1"/>
  <c r="K565" i="1"/>
  <c r="J565" i="1"/>
  <c r="K513" i="1"/>
  <c r="J513" i="1"/>
  <c r="J357" i="1"/>
  <c r="K357" i="1" s="1"/>
  <c r="J409" i="1"/>
  <c r="J461" i="1"/>
  <c r="K461" i="1" s="1"/>
  <c r="K409" i="1"/>
  <c r="K303" i="1"/>
  <c r="J303" i="1"/>
  <c r="I303" i="1"/>
  <c r="K249" i="1"/>
  <c r="J249" i="1"/>
  <c r="K195" i="1"/>
  <c r="J195" i="1"/>
  <c r="I195" i="1"/>
  <c r="K141" i="1"/>
  <c r="J141" i="1"/>
  <c r="J89" i="1"/>
  <c r="K89" i="1" s="1"/>
  <c r="D3" i="1"/>
  <c r="I617" i="1"/>
  <c r="I565" i="1"/>
  <c r="I513" i="1"/>
  <c r="I461" i="1"/>
  <c r="I409" i="1"/>
  <c r="I357" i="1"/>
  <c r="I249" i="1"/>
  <c r="I141" i="1"/>
  <c r="I89" i="1"/>
  <c r="I37" i="1"/>
  <c r="J37" i="1" s="1"/>
  <c r="K37" i="1" l="1"/>
</calcChain>
</file>

<file path=xl/sharedStrings.xml><?xml version="1.0" encoding="utf-8"?>
<sst xmlns="http://schemas.openxmlformats.org/spreadsheetml/2006/main" count="709" uniqueCount="155">
  <si>
    <t>Starting Account Balance</t>
  </si>
  <si>
    <t>Closed Position P / L</t>
  </si>
  <si>
    <t>Account Balance</t>
  </si>
  <si>
    <t>Month</t>
  </si>
  <si>
    <r>
      <t xml:space="preserve">Interest (Rate % Per Day) </t>
    </r>
    <r>
      <rPr>
        <b/>
        <sz val="10"/>
        <color rgb="FFFF0000"/>
        <rFont val="Yu Gothic UI"/>
        <family val="2"/>
      </rPr>
      <t>(avg)</t>
    </r>
  </si>
  <si>
    <r>
      <t xml:space="preserve"># Number of Days </t>
    </r>
    <r>
      <rPr>
        <b/>
        <sz val="10"/>
        <color rgb="FFFF0000"/>
        <rFont val="Yu Gothic UI"/>
        <family val="2"/>
      </rPr>
      <t xml:space="preserve"> (avg)</t>
    </r>
  </si>
  <si>
    <r>
      <t xml:space="preserve">Funding Earnings  </t>
    </r>
    <r>
      <rPr>
        <b/>
        <sz val="10"/>
        <color rgb="FFFF0000"/>
        <rFont val="Yu Gothic UI"/>
        <family val="2"/>
      </rPr>
      <t>(avg)</t>
    </r>
  </si>
  <si>
    <t>Advisor Fee</t>
  </si>
  <si>
    <t>Total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</si>
  <si>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</si>
  <si>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</si>
  <si>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</si>
  <si>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</si>
  <si>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</si>
  <si>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</si>
  <si>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</si>
  <si>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</si>
  <si>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</si>
  <si>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</si>
  <si>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</si>
  <si>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Date</t>
  </si>
  <si>
    <t xml:space="preserve"> Amount </t>
  </si>
  <si>
    <r>
      <t xml:space="preserve">Amount </t>
    </r>
    <r>
      <rPr>
        <b/>
        <sz val="10"/>
        <color rgb="FFFF0000"/>
        <rFont val="Yu Gothic UI"/>
        <family val="2"/>
      </rPr>
      <t>(Reduced)</t>
    </r>
  </si>
  <si>
    <t xml:space="preserve">Interest (Rate % Per Day) </t>
  </si>
  <si>
    <r>
      <t xml:space="preserve"># Expected Number of Days </t>
    </r>
    <r>
      <rPr>
        <b/>
        <sz val="10"/>
        <color rgb="FFFF0000"/>
        <rFont val="Yu Gothic UI"/>
        <family val="2"/>
      </rPr>
      <t xml:space="preserve"> </t>
    </r>
  </si>
  <si>
    <t># Actual Number of Days</t>
  </si>
  <si>
    <t xml:space="preserve">Funding Earnings  </t>
  </si>
  <si>
    <t xml:space="preserve">Monthly Total </t>
  </si>
  <si>
    <t>Remaining (Reduced) Earnings</t>
  </si>
  <si>
    <t>Total Deposit Fee</t>
  </si>
  <si>
    <t>Total Withdrawal Fee</t>
  </si>
  <si>
    <t>February</t>
  </si>
  <si>
    <t>Monthly Funding Earnings</t>
  </si>
  <si>
    <t xml:space="preserve">Account % Growth </t>
  </si>
  <si>
    <t>NA</t>
  </si>
  <si>
    <t>$150,000 - $250,000</t>
  </si>
  <si>
    <r>
      <t>11/28/2020</t>
    </r>
    <r>
      <rPr>
        <b/>
        <sz val="11"/>
        <color rgb="FFFF0000"/>
        <rFont val="Calibri"/>
        <family val="2"/>
        <scheme val="minor"/>
      </rPr>
      <t>*</t>
    </r>
  </si>
  <si>
    <t xml:space="preserve">NA </t>
  </si>
  <si>
    <r>
      <t>12/31/2020</t>
    </r>
    <r>
      <rPr>
        <b/>
        <sz val="11"/>
        <color rgb="FFFF0000"/>
        <rFont val="Calibri"/>
        <family val="2"/>
        <scheme val="minor"/>
      </rPr>
      <t xml:space="preserve"> *</t>
    </r>
  </si>
  <si>
    <r>
      <t>35134.5</t>
    </r>
    <r>
      <rPr>
        <b/>
        <sz val="11"/>
        <color rgb="FFFF0000"/>
        <rFont val="Calibri"/>
        <family val="2"/>
        <scheme val="minor"/>
      </rPr>
      <t>*</t>
    </r>
  </si>
  <si>
    <r>
      <t>8</t>
    </r>
    <r>
      <rPr>
        <b/>
        <sz val="11"/>
        <color rgb="FFFF0000"/>
        <rFont val="Calibri"/>
        <family val="2"/>
        <scheme val="minor"/>
      </rPr>
      <t>*</t>
    </r>
  </si>
  <si>
    <r>
      <t>1/31/2021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</si>
  <si>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2/1/2021 - 2/6/2021</t>
    </r>
    <r>
      <rPr>
        <b/>
        <sz val="11"/>
        <color rgb="FFFF0000"/>
        <rFont val="Calibri"/>
        <family val="2"/>
        <scheme val="minor"/>
      </rPr>
      <t xml:space="preserve"> *</t>
    </r>
  </si>
  <si>
    <t>0.03 - 0.035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</si>
  <si>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2/5/2021 - 2/6/2021</t>
    </r>
    <r>
      <rPr>
        <b/>
        <sz val="11"/>
        <color rgb="FFFF0000"/>
        <rFont val="Calibri"/>
        <family val="2"/>
        <scheme val="minor"/>
      </rPr>
      <t xml:space="preserve"> *</t>
    </r>
  </si>
  <si>
    <t xml:space="preserve">0.26 - </t>
  </si>
  <si>
    <t xml:space="preserve">0.12 - 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</si>
  <si>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2/5/2021 - 2/7/2021</t>
    </r>
    <r>
      <rPr>
        <b/>
        <sz val="11"/>
        <color rgb="FFFF0000"/>
        <rFont val="Calibri"/>
        <family val="2"/>
        <scheme val="minor"/>
      </rPr>
      <t xml:space="preserve"> *</t>
    </r>
  </si>
  <si>
    <t xml:space="preserve">0.04 - 0.041 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</si>
  <si>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2/7/2021 - //2021</t>
    </r>
    <r>
      <rPr>
        <b/>
        <sz val="11"/>
        <color rgb="FFFF0000"/>
        <rFont val="Calibri"/>
        <family val="2"/>
        <scheme val="minor"/>
      </rPr>
      <t xml:space="preserve"> *</t>
    </r>
  </si>
  <si>
    <t>0.03 - 0.033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</si>
  <si>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2/10/2021 - 2/15/2021</t>
    </r>
    <r>
      <rPr>
        <b/>
        <sz val="11"/>
        <color rgb="FFFF0000"/>
        <rFont val="Calibri"/>
        <family val="2"/>
        <scheme val="minor"/>
      </rPr>
      <t xml:space="preserve"> *</t>
    </r>
  </si>
  <si>
    <t xml:space="preserve">0.43 - </t>
  </si>
  <si>
    <t xml:space="preserve">0.35 - 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</si>
  <si>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2/11/2021 - 2//2021</t>
    </r>
    <r>
      <rPr>
        <b/>
        <sz val="11"/>
        <color rgb="FFFF0000"/>
        <rFont val="Calibri"/>
        <family val="2"/>
        <scheme val="minor"/>
      </rPr>
      <t xml:space="preserve"> *</t>
    </r>
  </si>
  <si>
    <t xml:space="preserve">0.065 - </t>
  </si>
  <si>
    <t xml:space="preserve">0.05 - 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</si>
  <si>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2/12/2021 - 2//2021</t>
    </r>
    <r>
      <rPr>
        <b/>
        <sz val="11"/>
        <color rgb="FFFF0000"/>
        <rFont val="Calibri"/>
        <family val="2"/>
        <scheme val="minor"/>
      </rPr>
      <t xml:space="preserve"> *</t>
    </r>
  </si>
  <si>
    <t xml:space="preserve">0.12 - 0.14 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</si>
  <si>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2/16/2021 - 2/16/2021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</si>
  <si>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2/16/2021 - 2/22/2021</t>
    </r>
    <r>
      <rPr>
        <b/>
        <sz val="11"/>
        <color rgb="FFFF0000"/>
        <rFont val="Calibri"/>
        <family val="2"/>
        <scheme val="minor"/>
      </rPr>
      <t xml:space="preserve"> *</t>
    </r>
  </si>
  <si>
    <t>0.33 - 0.39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</si>
  <si>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2/17/2021 - 2/17/2021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</si>
  <si>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2/22/2021 - 2/23/2021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</si>
  <si>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2/23/2021 - 2/27/2021</t>
    </r>
    <r>
      <rPr>
        <b/>
        <sz val="11"/>
        <color rgb="FFFF0000"/>
        <rFont val="Calibri"/>
        <family val="2"/>
        <scheme val="minor"/>
      </rPr>
      <t xml:space="preserve"> *</t>
    </r>
  </si>
  <si>
    <t>0.041 - 0.044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</si>
  <si>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2/23/2021 - 2/28/2021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</si>
  <si>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3/1/2021 - 3/13/2021</t>
    </r>
    <r>
      <rPr>
        <b/>
        <sz val="11"/>
        <color rgb="FFFF0000"/>
        <rFont val="Calibri"/>
        <family val="2"/>
        <scheme val="minor"/>
      </rPr>
      <t xml:space="preserve"> *</t>
    </r>
  </si>
  <si>
    <t>0.022 - 0.029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</si>
  <si>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3/11/2021 - 3/13/2021</t>
    </r>
    <r>
      <rPr>
        <b/>
        <sz val="11"/>
        <color rgb="FFFF0000"/>
        <rFont val="Calibri"/>
        <family val="2"/>
        <scheme val="minor"/>
      </rPr>
      <t xml:space="preserve"> *</t>
    </r>
  </si>
  <si>
    <t>0.031 - 0.0034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</si>
  <si>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3/13/2021 - 3/15/2021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</si>
  <si>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3/13/2021 - 3/13/2021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</si>
  <si>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3/13/2021 - 3/20/2021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</si>
  <si>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3/14/2021 - 3/15/2021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</si>
  <si>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3/14/2021 - 3//2021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</si>
  <si>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3/14/2021 - 3/14/2021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</si>
  <si>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3/15/2021 - 3/20/2021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</si>
  <si>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3/15/2021 - 4/5/2021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</si>
  <si>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3/16/2021 - 3/16/2021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</si>
  <si>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3/16/2021 - 3/17/2021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</si>
  <si>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3/16/2021 - 3/18/2021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</si>
  <si>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3/16/2021 - 3/19/2021</t>
    </r>
    <r>
      <rPr>
        <b/>
        <sz val="11"/>
        <color rgb="FFFF0000"/>
        <rFont val="Calibri"/>
        <family val="2"/>
        <scheme val="minor"/>
      </rPr>
      <t xml:space="preserve"> *</t>
    </r>
  </si>
  <si>
    <t>0.073 - 0.078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</si>
  <si>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3/19/2021 - 3/22/2021</t>
    </r>
    <r>
      <rPr>
        <b/>
        <sz val="11"/>
        <color rgb="FFFF0000"/>
        <rFont val="Calibri"/>
        <family val="2"/>
        <scheme val="minor"/>
      </rPr>
      <t xml:space="preserve"> *</t>
    </r>
  </si>
  <si>
    <t>0.063 - 0.068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</si>
  <si>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3/20/2021 - 3/24/2021</t>
    </r>
    <r>
      <rPr>
        <b/>
        <sz val="11"/>
        <color rgb="FFFF0000"/>
        <rFont val="Calibri"/>
        <family val="2"/>
        <scheme val="minor"/>
      </rPr>
      <t xml:space="preserve"> *</t>
    </r>
  </si>
  <si>
    <t>0.050 - 0.057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</si>
  <si>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3/23/2021 - 3/25/2021</t>
    </r>
    <r>
      <rPr>
        <b/>
        <sz val="11"/>
        <color rgb="FFFF0000"/>
        <rFont val="Calibri"/>
        <family val="2"/>
        <scheme val="minor"/>
      </rPr>
      <t xml:space="preserve"> *</t>
    </r>
  </si>
  <si>
    <t>0.040 - 0.048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</si>
  <si>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3/25/2021 - 3/28/2021</t>
    </r>
    <r>
      <rPr>
        <b/>
        <sz val="11"/>
        <color rgb="FFFF0000"/>
        <rFont val="Calibri"/>
        <family val="2"/>
        <scheme val="minor"/>
      </rPr>
      <t xml:space="preserve"> *</t>
    </r>
  </si>
  <si>
    <t>0.026 - 0.029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</si>
  <si>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3/25/2021 - 3/31/2021</t>
    </r>
    <r>
      <rPr>
        <b/>
        <sz val="11"/>
        <color rgb="FFFF0000"/>
        <rFont val="Calibri"/>
        <family val="2"/>
        <scheme val="minor"/>
      </rPr>
      <t xml:space="preserve"> *</t>
    </r>
  </si>
  <si>
    <t>0.031 - 0.037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</si>
  <si>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4/2/2021 - 4/15/2021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</si>
  <si>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4/5/2021 - 4/6/2021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</si>
  <si>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4/5/2021 - 4/7/2021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</si>
  <si>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4/6/2021 - 4/9/2021</t>
    </r>
    <r>
      <rPr>
        <b/>
        <sz val="11"/>
        <color rgb="FFFF0000"/>
        <rFont val="Calibri"/>
        <family val="2"/>
        <scheme val="minor"/>
      </rPr>
      <t xml:space="preserve"> *</t>
    </r>
  </si>
  <si>
    <t>0.093 - 0.094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</si>
  <si>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4/7/2021 - 4/7/2021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</si>
  <si>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4/7/2021 - 4/12/2021</t>
    </r>
    <r>
      <rPr>
        <b/>
        <sz val="11"/>
        <color rgb="FFFF0000"/>
        <rFont val="Calibri"/>
        <family val="2"/>
        <scheme val="minor"/>
      </rPr>
      <t xml:space="preserve"> *</t>
    </r>
  </si>
  <si>
    <t>0.042 - 0.046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</si>
  <si>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4/12/2021 - 4/14/2021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</si>
  <si>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4/14/2021 - 4/23/2021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</si>
  <si>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4/16/2021 - 4/18/2021</t>
    </r>
    <r>
      <rPr>
        <b/>
        <sz val="11"/>
        <color rgb="FFFF0000"/>
        <rFont val="Calibri"/>
        <family val="2"/>
        <scheme val="minor"/>
      </rPr>
      <t xml:space="preserve"> *</t>
    </r>
  </si>
  <si>
    <t>0.061 - 0.062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</si>
  <si>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4/18/2021 - 4/20/2021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</si>
  <si>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4/20/2021 - 4/20/2021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</si>
  <si>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4/22/2021 - 4/29/2021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</si>
  <si>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4/23/2021 - 4/26/2021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</si>
  <si>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4/26/2021 - 4/30/2021</t>
    </r>
    <r>
      <rPr>
        <b/>
        <sz val="11"/>
        <color rgb="FFFF0000"/>
        <rFont val="Calibri"/>
        <family val="2"/>
        <scheme val="minor"/>
      </rPr>
      <t xml:space="preserve"> *</t>
    </r>
  </si>
  <si>
    <t>0.034 - 0.037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</si>
  <si>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4/26/2021 - 4/28/2021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</si>
  <si>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5/01/2021 - 5/11/2021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</si>
  <si>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5/12/2021 - 5/26/2021</t>
    </r>
    <r>
      <rPr>
        <b/>
        <sz val="11"/>
        <color rgb="FFFF0000"/>
        <rFont val="Calibri"/>
        <family val="2"/>
        <scheme val="minor"/>
      </rPr>
      <t xml:space="preserve"> *</t>
    </r>
  </si>
  <si>
    <t>0.02 - 0.029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</si>
  <si>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5/19/2021 - 5/20/2021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</si>
  <si>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5/27/2021 - 5/31/2021</t>
    </r>
    <r>
      <rPr>
        <b/>
        <sz val="11"/>
        <color rgb="FFFF0000"/>
        <rFont val="Calibri"/>
        <family val="2"/>
        <scheme val="minor"/>
      </rPr>
      <t xml:space="preserve"> *</t>
    </r>
  </si>
  <si>
    <t>0.016 - 0.018</t>
  </si>
  <si>
    <t>*ADDED 1 DAY FROM JULY*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</si>
  <si>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6/01/2021 - 6/29/2021</t>
    </r>
    <r>
      <rPr>
        <b/>
        <sz val="11"/>
        <color rgb="FFFF0000"/>
        <rFont val="Calibri"/>
        <family val="2"/>
        <scheme val="minor"/>
      </rPr>
      <t xml:space="preserve"> *</t>
    </r>
  </si>
  <si>
    <t>0.012 - 0.016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</si>
  <si>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6/21/2021 - 6/22/2021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</si>
  <si>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7/01/2021 - 7/31/2021</t>
    </r>
    <r>
      <rPr>
        <b/>
        <sz val="11"/>
        <color rgb="FFFF0000"/>
        <rFont val="Calibri"/>
        <family val="2"/>
        <scheme val="minor"/>
      </rPr>
      <t xml:space="preserve"> *</t>
    </r>
  </si>
  <si>
    <t>0.010 - 0.014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</si>
  <si>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8/01/2021 - 8/31/2021</t>
    </r>
    <r>
      <rPr>
        <b/>
        <sz val="11"/>
        <color rgb="FFFF0000"/>
        <rFont val="Calibri"/>
        <family val="2"/>
        <scheme val="minor"/>
      </rPr>
      <t xml:space="preserve"> *</t>
    </r>
  </si>
  <si>
    <t>0.010 - 0.013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</si>
  <si>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9/01/2021 - 9/31/2021</t>
    </r>
    <r>
      <rPr>
        <b/>
        <sz val="11"/>
        <color rgb="FFFF0000"/>
        <rFont val="Calibri"/>
        <family val="2"/>
        <scheme val="minor"/>
      </rPr>
      <t xml:space="preserve"> *</t>
    </r>
  </si>
  <si>
    <t>0.010 - 0.011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</si>
  <si>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10/01/2021 - 10/21/2021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</si>
  <si>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10/09/2021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</si>
  <si>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10/21/2021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</si>
  <si>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10/21/2021 -10/27/2021</t>
    </r>
    <r>
      <rPr>
        <b/>
        <sz val="11"/>
        <color rgb="FFFF0000"/>
        <rFont val="Calibri"/>
        <family val="2"/>
        <scheme val="minor"/>
      </rPr>
      <t xml:space="preserve"> *</t>
    </r>
  </si>
  <si>
    <t>0.13 - 14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</si>
  <si>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10/21/2021 -10/25/2021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</si>
  <si>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10/21/2021 -10/30/2021</t>
    </r>
    <r>
      <rPr>
        <b/>
        <sz val="11"/>
        <color rgb="FFFF0000"/>
        <rFont val="Calibri"/>
        <family val="2"/>
        <scheme val="minor"/>
      </rPr>
      <t xml:space="preserve"> *</t>
    </r>
  </si>
  <si>
    <t>0.24 - 0.26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</si>
  <si>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10/26/2021 -10/27/2021</t>
    </r>
    <r>
      <rPr>
        <b/>
        <sz val="11"/>
        <color rgb="FFFF0000"/>
        <rFont val="Calibri"/>
        <family val="2"/>
        <scheme val="minor"/>
      </rPr>
      <t xml:space="preserve"> *</t>
    </r>
  </si>
  <si>
    <t>0.44 - 0.47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</si>
  <si>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10/27/2021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</si>
  <si>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10/28/2021 - 11/01/2021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</si>
  <si>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10/29/2021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</si>
  <si>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10/29/2021  - 11/18/2021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</si>
  <si>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11/01/2021  - 11/04/2021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</si>
  <si>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11/02/2021  - 11/16/2021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</si>
  <si>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11/02/2021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</si>
  <si>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11/03/2021  - 11/07/2021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</si>
  <si>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11/10/2021  - 11/11/2021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</si>
  <si>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11/11/2021  - 11/13/2021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</si>
  <si>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11/11/2021  - 11/17/2021</t>
    </r>
    <r>
      <rPr>
        <b/>
        <sz val="11"/>
        <color rgb="FFFF0000"/>
        <rFont val="Calibri"/>
        <family val="2"/>
        <scheme val="minor"/>
      </rPr>
      <t xml:space="preserve"> *</t>
    </r>
  </si>
  <si>
    <t>0.03 - 0.034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</si>
  <si>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11/17/2021  - 11/19/2021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</si>
  <si>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11/18/2021  - 11/30/2021</t>
    </r>
    <r>
      <rPr>
        <b/>
        <sz val="11"/>
        <color rgb="FFFF0000"/>
        <rFont val="Calibri"/>
        <family val="2"/>
        <scheme val="minor"/>
      </rPr>
      <t xml:space="preserve"> *</t>
    </r>
  </si>
  <si>
    <t>0.020 - 0.022</t>
  </si>
  <si>
    <t>FUNDING RECORD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</si>
</sst>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&quot;$&quot;#,##0.0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Yu Gothic"/>
      <family val="2"/>
    </font>
    <font>
      <b/>
      <sz val="14"/>
      <color theme="1"/>
      <name val="Yu Gothic UI"/>
      <family val="2"/>
    </font>
    <font>
      <sz val="12"/>
      <color theme="1"/>
      <name val="Yu Gothic UI"/>
      <family val="2"/>
    </font>
    <font>
      <b/>
      <sz val="12"/>
      <color theme="1"/>
      <name val="Yu Gothic UI"/>
      <family val="2"/>
    </font>
    <font>
      <b/>
      <sz val="10"/>
      <color rgb="FFFF0000"/>
      <name val="Yu Gothic UI"/>
      <family val="2"/>
    </font>
    <font>
      <b/>
      <sz val="16"/>
      <color theme="1"/>
      <name val="Yu Gothic UI"/>
      <family val="2"/>
    </font>
    <font>
      <b/>
      <sz val="11"/>
      <color rgb="FF3B9C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B9C11"/>
      <name val="Yu Gothic UI"/>
      <family val="2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164" fontId="4" fillId="4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5" fillId="6" borderId="6" xfId="0" applyFont="1" applyFill="1" applyBorder="1" applyAlignment="1" applyProtection="1">
      <alignment horizontal="center" vertical="center"/>
      <protection locked="0"/>
    </xf>
    <xf numFmtId="0" fontId="5" fillId="7" borderId="6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>
      <alignment horizontal="center" vertical="center"/>
    </xf>
    <xf numFmtId="0" fontId="0" fillId="0" borderId="15" xfId="0" applyBorder="1"/>
    <xf numFmtId="14" fontId="0" fillId="0" borderId="17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/>
    <xf numFmtId="0" fontId="5" fillId="3" borderId="6" xfId="0" applyFont="1" applyFill="1" applyBorder="1"/>
    <xf numFmtId="0" fontId="5" fillId="0" borderId="0" xfId="0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19" xfId="0" applyBorder="1"/>
    <xf numFmtId="0" fontId="5" fillId="6" borderId="6" xfId="0" applyFont="1" applyFill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 applyProtection="1">
      <alignment horizontal="center" vertical="center"/>
      <protection locked="0"/>
    </xf>
    <xf numFmtId="164" fontId="8" fillId="0" borderId="6" xfId="0" applyNumberFormat="1" applyFont="1" applyBorder="1" applyAlignment="1">
      <alignment horizontal="center" vertical="center"/>
    </xf>
    <xf numFmtId="165" fontId="3" fillId="3" borderId="6" xfId="0" applyNumberFormat="1" applyFont="1" applyFill="1" applyBorder="1" applyAlignment="1" applyProtection="1">
      <alignment horizontal="center" vertical="center"/>
      <protection locked="0"/>
    </xf>
    <xf numFmtId="10" fontId="10" fillId="0" borderId="1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57"/>
  <sheetViews>
    <sheetView tabSelected="1" zoomScale="80" zoomScaleNormal="80" workbookViewId="0">
      <selection activeCell="D11" sqref="D11"/>
    </sheetView>
  </sheetViews>
  <sheetFormatPr defaultColWidth="11.5546875" defaultRowHeight="14.4" x14ac:dyDescent="0.3"/>
  <cols>
    <col min="1" max="1" width="0.44140625" customWidth="1"/>
    <col min="2" max="3" width="37.88671875" customWidth="1"/>
    <col min="4" max="4" width="33.5546875" customWidth="1"/>
    <col min="5" max="5" width="29.6640625" customWidth="1"/>
    <col min="6" max="7" width="33.5546875" customWidth="1"/>
    <col min="8" max="10" width="29.33203125" customWidth="1"/>
    <col min="11" max="11" width="38" customWidth="1"/>
  </cols>
  <sheetData>
    <row r="1" spans="2:7" ht="22.8" thickBot="1" x14ac:dyDescent="0.6">
      <c r="B1" s="53" t="s">
        <v>154</v>
      </c>
      <c r="C1" s="54"/>
      <c r="D1" s="54"/>
      <c r="E1" s="54"/>
      <c r="F1" s="54"/>
      <c r="G1" s="55"/>
    </row>
    <row r="2" spans="2:7" ht="21" thickBot="1" x14ac:dyDescent="0.35">
      <c r="B2" s="56" t="s">
        <v>0</v>
      </c>
      <c r="C2" s="57"/>
      <c r="D2" s="1" t="s">
        <v>35</v>
      </c>
      <c r="E2" s="2"/>
      <c r="F2" s="36" t="s">
        <v>33</v>
      </c>
      <c r="G2" s="3"/>
    </row>
    <row r="3" spans="2:7" ht="20.399999999999999" x14ac:dyDescent="0.3">
      <c r="B3" s="58" t="s">
        <v>1</v>
      </c>
      <c r="C3" s="59"/>
      <c r="D3" s="40">
        <f>SUM(G7:G18)</f>
        <v>27507.850000000002</v>
      </c>
      <c r="E3" s="2"/>
      <c r="F3" s="37">
        <v>0.138576</v>
      </c>
      <c r="G3" s="3"/>
    </row>
    <row r="4" spans="2:7" ht="20.399999999999999" x14ac:dyDescent="0.3">
      <c r="B4" s="58" t="s">
        <v>2</v>
      </c>
      <c r="C4" s="59"/>
      <c r="D4" s="40">
        <v>272691.23</v>
      </c>
      <c r="E4" s="2"/>
      <c r="F4" s="2"/>
      <c r="G4" s="3"/>
    </row>
    <row r="5" spans="2:7" ht="15" thickBot="1" x14ac:dyDescent="0.35">
      <c r="B5" s="4"/>
      <c r="C5" s="5"/>
      <c r="D5" s="5"/>
      <c r="E5" s="5"/>
      <c r="F5" s="5"/>
      <c r="G5" s="6"/>
    </row>
    <row r="6" spans="2:7" ht="19.8" thickBot="1" x14ac:dyDescent="0.35">
      <c r="B6" s="7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</row>
    <row r="7" spans="2:7" ht="19.2" x14ac:dyDescent="0.3">
      <c r="B7" s="9" t="s">
        <v>18</v>
      </c>
      <c r="C7" s="38">
        <v>4.0899999999999999E-2</v>
      </c>
      <c r="D7" s="38">
        <v>3</v>
      </c>
      <c r="E7" s="39">
        <v>1535.22</v>
      </c>
      <c r="F7" s="39">
        <v>256.83</v>
      </c>
      <c r="G7" s="39">
        <v>1278.3900000000001</v>
      </c>
    </row>
    <row r="8" spans="2:7" ht="19.2" x14ac:dyDescent="0.3">
      <c r="B8" s="9" t="s">
        <v>19</v>
      </c>
      <c r="C8" s="38" t="s">
        <v>34</v>
      </c>
      <c r="D8" s="38" t="s">
        <v>34</v>
      </c>
      <c r="E8" s="39">
        <v>1426.57</v>
      </c>
      <c r="F8" s="39">
        <v>235.38</v>
      </c>
      <c r="G8" s="39">
        <v>1191.19</v>
      </c>
    </row>
    <row r="9" spans="2:7" ht="19.2" x14ac:dyDescent="0.3">
      <c r="B9" s="9" t="s">
        <v>31</v>
      </c>
      <c r="C9" s="38" t="s">
        <v>34</v>
      </c>
      <c r="D9" s="38" t="s">
        <v>34</v>
      </c>
      <c r="E9" s="39">
        <v>5263.93</v>
      </c>
      <c r="F9" s="39">
        <v>1219.94</v>
      </c>
      <c r="G9" s="39">
        <v>4043.99</v>
      </c>
    </row>
    <row r="10" spans="2:7" ht="19.2" x14ac:dyDescent="0.3">
      <c r="B10" s="9" t="s">
        <v>9</v>
      </c>
      <c r="C10" s="38" t="s">
        <v>34</v>
      </c>
      <c r="D10" s="38" t="s">
        <v>34</v>
      </c>
      <c r="E10" s="39">
        <v>4526.1000000000004</v>
      </c>
      <c r="F10" s="39">
        <v>1024.42</v>
      </c>
      <c r="G10" s="39">
        <v>3501.68</v>
      </c>
    </row>
    <row r="11" spans="2:7" ht="19.2" x14ac:dyDescent="0.3">
      <c r="B11" s="9" t="s">
        <v>10</v>
      </c>
      <c r="C11" s="38" t="s">
        <v>34</v>
      </c>
      <c r="D11" s="38" t="s">
        <v>34</v>
      </c>
      <c r="E11" s="39">
        <v>8201.73</v>
      </c>
      <c r="F11" s="39">
        <v>1973.46</v>
      </c>
      <c r="G11" s="39">
        <v>6228.27</v>
      </c>
    </row>
    <row r="12" spans="2:7" ht="19.2" x14ac:dyDescent="0.3">
      <c r="B12" s="9" t="s">
        <v>11</v>
      </c>
      <c r="C12" s="38" t="s">
        <v>34</v>
      </c>
      <c r="D12" s="38" t="s">
        <v>34</v>
      </c>
      <c r="E12" s="39">
        <v>3042.89</v>
      </c>
      <c r="F12" s="39">
        <v>606.37</v>
      </c>
      <c r="G12" s="39">
        <v>2436.52</v>
      </c>
    </row>
    <row r="13" spans="2:7" ht="19.2" x14ac:dyDescent="0.3">
      <c r="B13" s="9" t="s">
        <v>12</v>
      </c>
      <c r="C13" s="38" t="s">
        <v>34</v>
      </c>
      <c r="D13" s="38" t="s">
        <v>34</v>
      </c>
      <c r="E13" s="39">
        <v>375.97</v>
      </c>
      <c r="F13" s="39">
        <v>62.04</v>
      </c>
      <c r="G13" s="39">
        <v>313.93</v>
      </c>
    </row>
    <row r="14" spans="2:7" ht="19.2" x14ac:dyDescent="0.3">
      <c r="B14" s="9" t="s">
        <v>13</v>
      </c>
      <c r="C14" s="38" t="s">
        <v>34</v>
      </c>
      <c r="D14" s="38" t="s">
        <v>34</v>
      </c>
      <c r="E14" s="39">
        <v>332.42</v>
      </c>
      <c r="F14" s="39">
        <v>54.85</v>
      </c>
      <c r="G14" s="39">
        <v>277.57</v>
      </c>
    </row>
    <row r="15" spans="2:7" ht="19.2" x14ac:dyDescent="0.3">
      <c r="B15" s="9" t="s">
        <v>14</v>
      </c>
      <c r="C15" s="38" t="s">
        <v>34</v>
      </c>
      <c r="D15" s="38" t="s">
        <v>34</v>
      </c>
      <c r="E15" s="39">
        <v>610.66</v>
      </c>
      <c r="F15" s="39">
        <v>100.76</v>
      </c>
      <c r="G15" s="39">
        <v>509.9</v>
      </c>
    </row>
    <row r="16" spans="2:7" ht="19.2" x14ac:dyDescent="0.3">
      <c r="B16" s="9" t="s">
        <v>15</v>
      </c>
      <c r="C16" s="38" t="s">
        <v>34</v>
      </c>
      <c r="D16" s="38" t="s">
        <v>34</v>
      </c>
      <c r="E16" s="39">
        <v>438.82</v>
      </c>
      <c r="F16" s="39">
        <v>72.405299999999997</v>
      </c>
      <c r="G16" s="39">
        <v>366.41</v>
      </c>
    </row>
    <row r="17" spans="2:7" ht="19.2" x14ac:dyDescent="0.3">
      <c r="B17" s="9" t="s">
        <v>16</v>
      </c>
      <c r="C17" s="38" t="s">
        <v>34</v>
      </c>
      <c r="D17" s="38" t="s">
        <v>34</v>
      </c>
      <c r="E17" s="39">
        <v>3154.26</v>
      </c>
      <c r="F17" s="39">
        <v>610.87890000000004</v>
      </c>
      <c r="G17" s="39">
        <v>2543.38</v>
      </c>
    </row>
    <row r="18" spans="2:7" ht="19.2" x14ac:dyDescent="0.3">
      <c r="B18" s="9" t="s">
        <v>17</v>
      </c>
      <c r="C18" s="38" t="s">
        <v>34</v>
      </c>
      <c r="D18" s="38" t="s">
        <v>34</v>
      </c>
      <c r="E18" s="39">
        <v>6236.19</v>
      </c>
      <c r="F18" s="39">
        <v>1419.57</v>
      </c>
      <c r="G18" s="39">
        <v>4816.62</v>
      </c>
    </row>
    <row r="24" spans="2:7" ht="15" thickBot="1" x14ac:dyDescent="0.35"/>
    <row r="25" spans="2:7" ht="19.8" thickBot="1" x14ac:dyDescent="0.35">
      <c r="B25" s="31" t="s">
        <v>29</v>
      </c>
      <c r="C25" s="41">
        <v>171.74</v>
      </c>
    </row>
    <row r="26" spans="2:7" ht="19.8" thickBot="1" x14ac:dyDescent="0.35">
      <c r="B26" s="31" t="s">
        <v>30</v>
      </c>
      <c r="C26" s="30"/>
    </row>
    <row r="34" spans="2:11" ht="15" thickBot="1" x14ac:dyDescent="0.35"/>
    <row r="35" spans="2:11" ht="25.2" thickBot="1" x14ac:dyDescent="0.35">
      <c r="B35" s="60" t="s">
        <v>18</v>
      </c>
      <c r="C35" s="61"/>
      <c r="D35" s="61"/>
      <c r="E35" s="61"/>
      <c r="F35" s="61"/>
      <c r="G35" s="61"/>
      <c r="H35" s="61"/>
      <c r="I35" s="61"/>
      <c r="J35" s="61"/>
      <c r="K35" s="62"/>
    </row>
    <row r="36" spans="2:11" ht="19.8" thickBot="1" x14ac:dyDescent="0.35">
      <c r="B36" s="33" t="s">
        <v>20</v>
      </c>
      <c r="C36" s="34" t="s">
        <v>21</v>
      </c>
      <c r="D36" s="34" t="s">
        <v>22</v>
      </c>
      <c r="E36" s="34" t="s">
        <v>23</v>
      </c>
      <c r="F36" s="34" t="s">
        <v>24</v>
      </c>
      <c r="G36" s="34" t="s">
        <v>25</v>
      </c>
      <c r="H36" s="34" t="s">
        <v>26</v>
      </c>
      <c r="I36" s="34" t="s">
        <v>27</v>
      </c>
      <c r="J36" s="34" t="s">
        <v>7</v>
      </c>
      <c r="K36" s="34" t="s">
        <v>32</v>
      </c>
    </row>
    <row r="37" spans="2:11" ht="15" thickBot="1" x14ac:dyDescent="0.35">
      <c r="B37" s="42" t="s">
        <v>36</v>
      </c>
      <c r="C37" s="17">
        <v>62213.5</v>
      </c>
      <c r="D37" s="18"/>
      <c r="E37" s="16">
        <v>6.9000000000000006E-2</v>
      </c>
      <c r="F37" s="16">
        <v>4</v>
      </c>
      <c r="G37" s="16">
        <v>2</v>
      </c>
      <c r="H37" s="51">
        <v>72.976435499999994</v>
      </c>
      <c r="I37" s="35">
        <f>SUM(H37:H75) + C77</f>
        <v>1535.2182855000001</v>
      </c>
      <c r="J37" s="32">
        <f xml:space="preserve"> (I37)*0.165 + 3.522</f>
        <v>256.83301710750004</v>
      </c>
      <c r="K37" s="35">
        <f>I37 - J37</f>
        <v>1278.3852683925002</v>
      </c>
    </row>
    <row r="38" spans="2:11" x14ac:dyDescent="0.3">
      <c r="B38" s="11">
        <v>44166</v>
      </c>
      <c r="C38" s="12">
        <v>55646</v>
      </c>
      <c r="D38" s="13">
        <v>52063.753239999998</v>
      </c>
      <c r="E38" s="14">
        <v>7.1999999999999995E-2</v>
      </c>
      <c r="F38" s="15">
        <v>4</v>
      </c>
      <c r="G38" s="16">
        <v>4</v>
      </c>
      <c r="H38" s="19">
        <v>127.45206</v>
      </c>
      <c r="I38" s="20"/>
    </row>
    <row r="39" spans="2:11" x14ac:dyDescent="0.3">
      <c r="B39" s="42">
        <v>44167</v>
      </c>
      <c r="C39" s="17">
        <v>63515</v>
      </c>
      <c r="D39" s="18"/>
      <c r="E39" s="16">
        <v>6.5000000000000002E-2</v>
      </c>
      <c r="F39" s="16">
        <v>4</v>
      </c>
      <c r="G39" s="16">
        <v>4</v>
      </c>
      <c r="H39" s="19">
        <v>140.36815000000001</v>
      </c>
      <c r="I39" s="20"/>
    </row>
    <row r="40" spans="2:11" x14ac:dyDescent="0.3">
      <c r="B40" s="42">
        <v>44168</v>
      </c>
      <c r="C40" s="17">
        <v>19736</v>
      </c>
      <c r="D40" s="18">
        <v>19736</v>
      </c>
      <c r="E40" s="16">
        <v>6.5000000000000002E-2</v>
      </c>
      <c r="F40" s="16">
        <v>4</v>
      </c>
      <c r="G40" s="38" t="s">
        <v>34</v>
      </c>
      <c r="H40" s="19" t="s">
        <v>34</v>
      </c>
      <c r="I40" s="20"/>
    </row>
    <row r="41" spans="2:11" x14ac:dyDescent="0.3">
      <c r="B41" s="11">
        <v>44168</v>
      </c>
      <c r="C41" s="12">
        <v>20946</v>
      </c>
      <c r="D41" s="13">
        <v>20946</v>
      </c>
      <c r="E41" s="14">
        <v>7.0000000000000007E-2</v>
      </c>
      <c r="F41" s="15">
        <v>5</v>
      </c>
      <c r="G41" s="38" t="s">
        <v>34</v>
      </c>
      <c r="H41" s="19" t="s">
        <v>34</v>
      </c>
      <c r="I41" s="20"/>
    </row>
    <row r="42" spans="2:11" x14ac:dyDescent="0.3">
      <c r="B42" s="42">
        <v>44169</v>
      </c>
      <c r="C42" s="17">
        <v>21010</v>
      </c>
      <c r="D42" s="18">
        <v>7151.6202800000001</v>
      </c>
      <c r="E42" s="16">
        <v>5.0999999999999997E-2</v>
      </c>
      <c r="F42" s="16">
        <v>3</v>
      </c>
      <c r="G42" s="16">
        <v>3</v>
      </c>
      <c r="H42" s="19">
        <v>9.3006799999999998</v>
      </c>
      <c r="I42" s="20"/>
    </row>
    <row r="43" spans="2:11" x14ac:dyDescent="0.3">
      <c r="B43" s="42">
        <v>44169</v>
      </c>
      <c r="C43" s="17">
        <v>18501</v>
      </c>
      <c r="D43" s="18">
        <v>18501</v>
      </c>
      <c r="E43" s="16">
        <v>5.2999999999999999E-2</v>
      </c>
      <c r="F43" s="16">
        <v>3</v>
      </c>
      <c r="G43" s="38" t="s">
        <v>34</v>
      </c>
      <c r="H43" s="19" t="s">
        <v>34</v>
      </c>
      <c r="I43" s="20"/>
    </row>
    <row r="44" spans="2:11" ht="19.2" x14ac:dyDescent="0.3">
      <c r="B44" s="42">
        <v>44170</v>
      </c>
      <c r="C44" s="17">
        <v>26707</v>
      </c>
      <c r="D44" s="18">
        <v>19308.611799999999</v>
      </c>
      <c r="E44" s="16">
        <v>6.7000000000000004E-2</v>
      </c>
      <c r="F44" s="16">
        <v>4</v>
      </c>
      <c r="G44" s="16">
        <v>4</v>
      </c>
      <c r="H44" s="19">
        <v>43.985010000000003</v>
      </c>
      <c r="I44" s="21"/>
      <c r="J44" s="21"/>
    </row>
    <row r="45" spans="2:11" x14ac:dyDescent="0.3">
      <c r="B45" s="42">
        <v>44170</v>
      </c>
      <c r="C45" s="17">
        <v>53600.75</v>
      </c>
      <c r="D45" s="18">
        <v>53600.75</v>
      </c>
      <c r="E45" s="16">
        <v>6.3E-2</v>
      </c>
      <c r="F45" s="16">
        <v>4</v>
      </c>
      <c r="G45" s="38" t="s">
        <v>34</v>
      </c>
      <c r="H45" s="19" t="s">
        <v>37</v>
      </c>
      <c r="I45" s="20"/>
    </row>
    <row r="46" spans="2:11" x14ac:dyDescent="0.3">
      <c r="B46" s="42">
        <v>44171</v>
      </c>
      <c r="C46" s="17">
        <v>53413.25</v>
      </c>
      <c r="D46" s="18">
        <v>21826.115249999999</v>
      </c>
      <c r="E46" s="16">
        <v>0.06</v>
      </c>
      <c r="F46" s="16">
        <v>4</v>
      </c>
      <c r="G46" s="16">
        <v>4</v>
      </c>
      <c r="H46" s="19">
        <v>44.525280000000002</v>
      </c>
      <c r="I46" s="20"/>
    </row>
    <row r="47" spans="2:11" x14ac:dyDescent="0.3">
      <c r="B47" s="42">
        <v>44171</v>
      </c>
      <c r="C47" s="17">
        <v>63600.25</v>
      </c>
      <c r="D47" s="18">
        <v>51528.291989999998</v>
      </c>
      <c r="E47" s="16">
        <v>6.0999999999999999E-2</v>
      </c>
      <c r="F47" s="16">
        <v>4</v>
      </c>
      <c r="G47" s="16">
        <v>4</v>
      </c>
      <c r="H47" s="19">
        <v>106.86960000000001</v>
      </c>
      <c r="I47" s="20"/>
    </row>
    <row r="48" spans="2:11" x14ac:dyDescent="0.3">
      <c r="B48" s="42">
        <v>44172</v>
      </c>
      <c r="C48" s="17">
        <v>19663.5</v>
      </c>
      <c r="D48" s="18">
        <v>7512.2032310000004</v>
      </c>
      <c r="E48" s="16">
        <v>5.5E-2</v>
      </c>
      <c r="F48" s="16">
        <v>3</v>
      </c>
      <c r="G48" s="16">
        <v>3</v>
      </c>
      <c r="H48" s="19">
        <v>10.5358</v>
      </c>
      <c r="I48" s="20"/>
    </row>
    <row r="49" spans="2:9" x14ac:dyDescent="0.3">
      <c r="B49" s="42">
        <v>44174</v>
      </c>
      <c r="C49" s="17">
        <v>67360.75</v>
      </c>
      <c r="D49" s="18"/>
      <c r="E49" s="16">
        <v>3.9E-2</v>
      </c>
      <c r="F49" s="16">
        <v>2</v>
      </c>
      <c r="G49" s="16">
        <v>2</v>
      </c>
      <c r="H49" s="19">
        <v>44.66</v>
      </c>
      <c r="I49" s="20"/>
    </row>
    <row r="50" spans="2:9" x14ac:dyDescent="0.3">
      <c r="B50" s="42">
        <v>44176</v>
      </c>
      <c r="C50" s="17">
        <v>98796.770499999999</v>
      </c>
      <c r="D50" s="18"/>
      <c r="E50" s="16">
        <v>4.2999999999999997E-2</v>
      </c>
      <c r="F50" s="16">
        <v>3</v>
      </c>
      <c r="G50" s="16">
        <v>3</v>
      </c>
      <c r="H50" s="19">
        <v>108.33065000000001</v>
      </c>
      <c r="I50" s="20"/>
    </row>
    <row r="51" spans="2:9" x14ac:dyDescent="0.3">
      <c r="B51" s="42">
        <v>44176</v>
      </c>
      <c r="C51" s="17">
        <v>51933.5</v>
      </c>
      <c r="D51" s="18">
        <v>50643.896999999997</v>
      </c>
      <c r="E51" s="16">
        <v>3.5000000000000003E-2</v>
      </c>
      <c r="F51" s="16">
        <v>2</v>
      </c>
      <c r="G51" s="16">
        <v>2</v>
      </c>
      <c r="H51" s="19">
        <v>30.133099999999999</v>
      </c>
      <c r="I51" s="20"/>
    </row>
    <row r="52" spans="2:9" x14ac:dyDescent="0.3">
      <c r="B52" s="42">
        <v>44178</v>
      </c>
      <c r="C52" s="17">
        <v>51956.75</v>
      </c>
      <c r="D52" s="18">
        <v>51956.75</v>
      </c>
      <c r="E52" s="16">
        <v>0.05</v>
      </c>
      <c r="F52" s="16">
        <v>3</v>
      </c>
      <c r="G52" s="38" t="s">
        <v>34</v>
      </c>
      <c r="H52" s="19" t="s">
        <v>34</v>
      </c>
      <c r="I52" s="20"/>
    </row>
    <row r="53" spans="2:9" x14ac:dyDescent="0.3">
      <c r="B53" s="42">
        <v>44179</v>
      </c>
      <c r="C53" s="17">
        <v>150857.5</v>
      </c>
      <c r="D53" s="18"/>
      <c r="E53" s="16">
        <v>4.9000000000000002E-2</v>
      </c>
      <c r="F53" s="16">
        <v>3</v>
      </c>
      <c r="G53" s="16">
        <v>3</v>
      </c>
      <c r="H53" s="19">
        <v>188.49639999999999</v>
      </c>
      <c r="I53" s="20"/>
    </row>
    <row r="54" spans="2:9" x14ac:dyDescent="0.3">
      <c r="B54" s="42">
        <v>44182</v>
      </c>
      <c r="C54" s="17">
        <v>151042.25</v>
      </c>
      <c r="D54" s="18">
        <v>11657.763510000001</v>
      </c>
      <c r="E54" s="16">
        <v>4.8000000000000001E-2</v>
      </c>
      <c r="F54" s="16">
        <v>3</v>
      </c>
      <c r="G54" s="16">
        <v>3</v>
      </c>
      <c r="H54" s="19">
        <v>14.269</v>
      </c>
      <c r="I54" s="20"/>
    </row>
    <row r="55" spans="2:9" x14ac:dyDescent="0.3">
      <c r="B55" s="42">
        <v>44183</v>
      </c>
      <c r="C55" s="17">
        <v>139245</v>
      </c>
      <c r="D55" s="18">
        <v>121451.16379999999</v>
      </c>
      <c r="E55" s="16">
        <v>3.2000000000000001E-2</v>
      </c>
      <c r="F55" s="16">
        <v>2</v>
      </c>
      <c r="G55" s="16">
        <v>2</v>
      </c>
      <c r="H55" s="19">
        <v>66.069000000000003</v>
      </c>
      <c r="I55" s="20"/>
    </row>
    <row r="56" spans="2:9" x14ac:dyDescent="0.3">
      <c r="B56" s="42">
        <v>44184</v>
      </c>
      <c r="C56" s="17">
        <v>18004.25</v>
      </c>
      <c r="D56" s="18"/>
      <c r="E56" s="16">
        <v>3.7999999999999999E-2</v>
      </c>
      <c r="F56" s="16">
        <v>2</v>
      </c>
      <c r="G56" s="16">
        <v>2</v>
      </c>
      <c r="H56" s="19">
        <v>11.630699999999999</v>
      </c>
      <c r="I56" s="20"/>
    </row>
    <row r="57" spans="2:9" x14ac:dyDescent="0.3">
      <c r="B57" s="42">
        <v>44185</v>
      </c>
      <c r="C57" s="17">
        <v>133123.5</v>
      </c>
      <c r="D57" s="18">
        <v>32167.5573</v>
      </c>
      <c r="E57" s="16">
        <v>0.04</v>
      </c>
      <c r="F57" s="16">
        <v>3</v>
      </c>
      <c r="G57" s="16">
        <v>3</v>
      </c>
      <c r="H57" s="19">
        <v>32.810899999999997</v>
      </c>
      <c r="I57" s="20"/>
    </row>
    <row r="58" spans="2:9" x14ac:dyDescent="0.3">
      <c r="B58" s="42">
        <v>44186</v>
      </c>
      <c r="C58" s="17">
        <v>100978.25</v>
      </c>
      <c r="D58" s="18">
        <v>100978.25</v>
      </c>
      <c r="E58" s="16">
        <v>3.7999999999999999E-2</v>
      </c>
      <c r="F58" s="16">
        <v>2</v>
      </c>
      <c r="G58" s="38" t="s">
        <v>34</v>
      </c>
      <c r="H58" s="19" t="s">
        <v>34</v>
      </c>
    </row>
    <row r="59" spans="2:9" x14ac:dyDescent="0.3">
      <c r="B59" s="42">
        <v>44186</v>
      </c>
      <c r="C59" s="17">
        <v>60237.5</v>
      </c>
      <c r="D59" s="18">
        <v>19795.299449999999</v>
      </c>
      <c r="E59" s="16">
        <v>3.5000000000000003E-2</v>
      </c>
      <c r="F59" s="16">
        <v>2</v>
      </c>
      <c r="G59" s="16">
        <v>2</v>
      </c>
      <c r="H59" s="19">
        <v>11.7782</v>
      </c>
    </row>
    <row r="60" spans="2:9" x14ac:dyDescent="0.3">
      <c r="B60" s="42">
        <v>44186</v>
      </c>
      <c r="C60" s="17">
        <v>18053</v>
      </c>
      <c r="D60" s="18">
        <v>16103.75</v>
      </c>
      <c r="E60" s="16">
        <v>3.5000000000000003E-2</v>
      </c>
      <c r="F60" s="16">
        <v>2</v>
      </c>
      <c r="G60" s="16">
        <v>2</v>
      </c>
      <c r="H60" s="19">
        <v>9.5816999999999997</v>
      </c>
    </row>
    <row r="61" spans="2:9" x14ac:dyDescent="0.3">
      <c r="B61" s="42">
        <v>44187</v>
      </c>
      <c r="C61" s="17">
        <v>74221.75</v>
      </c>
      <c r="D61" s="18">
        <v>74221.75</v>
      </c>
      <c r="E61" s="16">
        <v>3.9E-2</v>
      </c>
      <c r="F61" s="16">
        <v>2</v>
      </c>
      <c r="G61" s="38" t="s">
        <v>34</v>
      </c>
      <c r="H61" s="19" t="s">
        <v>34</v>
      </c>
    </row>
    <row r="62" spans="2:9" x14ac:dyDescent="0.3">
      <c r="B62" s="42">
        <v>44187</v>
      </c>
      <c r="C62" s="17">
        <v>74221.75</v>
      </c>
      <c r="D62" s="18">
        <v>74221.75</v>
      </c>
      <c r="E62" s="16">
        <v>3.4000000000000002E-2</v>
      </c>
      <c r="F62" s="16">
        <v>2</v>
      </c>
      <c r="G62" s="38" t="s">
        <v>34</v>
      </c>
      <c r="H62" s="19" t="s">
        <v>34</v>
      </c>
    </row>
    <row r="63" spans="2:9" x14ac:dyDescent="0.3">
      <c r="B63" s="42">
        <v>44189</v>
      </c>
      <c r="C63" s="17">
        <v>151312.75</v>
      </c>
      <c r="D63" s="18">
        <v>35070.618490000001</v>
      </c>
      <c r="E63" s="16">
        <v>2.1999999999999999E-2</v>
      </c>
      <c r="F63" s="16">
        <v>2</v>
      </c>
      <c r="G63" s="16">
        <v>2</v>
      </c>
      <c r="H63" s="19">
        <v>13.116400000000001</v>
      </c>
    </row>
    <row r="64" spans="2:9" x14ac:dyDescent="0.3">
      <c r="B64" s="42">
        <v>44189</v>
      </c>
      <c r="C64" s="17">
        <v>113732</v>
      </c>
      <c r="D64" s="18"/>
      <c r="E64" s="16">
        <v>2.9000000000000001E-2</v>
      </c>
      <c r="F64" s="16">
        <v>2</v>
      </c>
      <c r="G64" s="16">
        <v>2</v>
      </c>
      <c r="H64" s="19">
        <v>56.069800000000001</v>
      </c>
    </row>
    <row r="65" spans="2:10" x14ac:dyDescent="0.3">
      <c r="B65" s="42">
        <v>44191</v>
      </c>
      <c r="C65" s="17">
        <v>37605.5</v>
      </c>
      <c r="D65" s="18">
        <v>37605.5</v>
      </c>
      <c r="E65" s="16">
        <v>3.3000000000000002E-2</v>
      </c>
      <c r="F65" s="16">
        <v>2</v>
      </c>
      <c r="G65" s="38" t="s">
        <v>34</v>
      </c>
      <c r="H65" s="19" t="s">
        <v>34</v>
      </c>
    </row>
    <row r="66" spans="2:10" x14ac:dyDescent="0.3">
      <c r="B66" s="42">
        <v>44191</v>
      </c>
      <c r="C66" s="17">
        <v>11485</v>
      </c>
      <c r="D66" s="18">
        <v>11485</v>
      </c>
      <c r="E66" s="16">
        <v>3.3000000000000002E-2</v>
      </c>
      <c r="F66" s="16">
        <v>2</v>
      </c>
      <c r="G66" s="38" t="s">
        <v>34</v>
      </c>
      <c r="H66" s="19" t="s">
        <v>34</v>
      </c>
    </row>
    <row r="67" spans="2:10" x14ac:dyDescent="0.3">
      <c r="B67" s="42">
        <v>44192</v>
      </c>
      <c r="C67" s="17">
        <v>113776.46279999999</v>
      </c>
      <c r="D67" s="18"/>
      <c r="E67" s="16">
        <v>3.2000000000000001E-2</v>
      </c>
      <c r="F67" s="16">
        <v>2</v>
      </c>
      <c r="G67" s="38" t="s">
        <v>34</v>
      </c>
      <c r="H67" s="19" t="s">
        <v>34</v>
      </c>
    </row>
    <row r="68" spans="2:10" x14ac:dyDescent="0.3">
      <c r="B68" s="42">
        <v>44192</v>
      </c>
      <c r="C68" s="17">
        <v>134251</v>
      </c>
      <c r="D68" s="18">
        <v>26805.17787</v>
      </c>
      <c r="E68" s="16">
        <v>3.2000000000000001E-2</v>
      </c>
      <c r="F68" s="16">
        <v>2</v>
      </c>
      <c r="G68" s="16">
        <v>2</v>
      </c>
      <c r="H68" s="19">
        <v>14.582000000000001</v>
      </c>
    </row>
    <row r="69" spans="2:10" x14ac:dyDescent="0.3">
      <c r="B69" s="42">
        <v>44193</v>
      </c>
      <c r="C69" s="17">
        <v>89682.25</v>
      </c>
      <c r="D69" s="18">
        <v>8618.61</v>
      </c>
      <c r="E69" s="16">
        <v>2.9000000000000001E-2</v>
      </c>
      <c r="F69" s="16">
        <v>2</v>
      </c>
      <c r="G69" s="16">
        <v>2</v>
      </c>
      <c r="H69" s="19">
        <v>4.2488999999999999</v>
      </c>
    </row>
    <row r="70" spans="2:10" x14ac:dyDescent="0.3">
      <c r="B70" s="42">
        <v>44193</v>
      </c>
      <c r="C70" s="17">
        <v>69885.5</v>
      </c>
      <c r="D70" s="18">
        <v>18424.029399999999</v>
      </c>
      <c r="E70" s="16">
        <v>2.8000000000000001E-2</v>
      </c>
      <c r="F70" s="16">
        <v>2</v>
      </c>
      <c r="G70" s="16">
        <v>2</v>
      </c>
      <c r="H70" s="19">
        <v>8.7698300000000007</v>
      </c>
    </row>
    <row r="71" spans="2:10" x14ac:dyDescent="0.3">
      <c r="B71" s="42">
        <v>44194</v>
      </c>
      <c r="C71" s="17">
        <v>76740.25</v>
      </c>
      <c r="D71" s="18">
        <v>20405.95089</v>
      </c>
      <c r="E71" s="16">
        <v>2.8000000000000001E-2</v>
      </c>
      <c r="F71" s="16">
        <v>2</v>
      </c>
      <c r="G71" s="16">
        <v>2</v>
      </c>
      <c r="H71" s="19">
        <v>9.7132000000000005</v>
      </c>
    </row>
    <row r="72" spans="2:10" x14ac:dyDescent="0.3">
      <c r="B72" s="42">
        <v>44194</v>
      </c>
      <c r="C72" s="17">
        <v>110700.65</v>
      </c>
      <c r="D72" s="18">
        <v>37298.031139999999</v>
      </c>
      <c r="E72" s="16">
        <v>0.03</v>
      </c>
      <c r="F72" s="16">
        <v>2</v>
      </c>
      <c r="G72" s="16">
        <v>2</v>
      </c>
      <c r="H72" s="19">
        <v>19.021989999999999</v>
      </c>
    </row>
    <row r="73" spans="2:10" x14ac:dyDescent="0.3">
      <c r="B73" s="42">
        <v>44195</v>
      </c>
      <c r="C73" s="17">
        <v>69292.25</v>
      </c>
      <c r="D73" s="18"/>
      <c r="E73" s="16">
        <v>3.2000000000000001E-2</v>
      </c>
      <c r="F73" s="16">
        <v>2</v>
      </c>
      <c r="G73" s="16">
        <v>2</v>
      </c>
      <c r="H73" s="19">
        <v>37.694899999999997</v>
      </c>
    </row>
    <row r="74" spans="2:10" x14ac:dyDescent="0.3">
      <c r="B74" s="42">
        <v>44195</v>
      </c>
      <c r="C74" s="17">
        <v>27042.75</v>
      </c>
      <c r="D74" s="18"/>
      <c r="E74" s="16">
        <v>2.7E-2</v>
      </c>
      <c r="F74" s="16">
        <v>2</v>
      </c>
      <c r="G74" s="16">
        <v>2</v>
      </c>
      <c r="H74" s="19">
        <v>12.412599999999999</v>
      </c>
    </row>
    <row r="75" spans="2:10" ht="15" customHeight="1" x14ac:dyDescent="0.3">
      <c r="B75" s="42" t="s">
        <v>38</v>
      </c>
      <c r="C75" s="17">
        <v>55163.25</v>
      </c>
      <c r="D75" s="18">
        <v>42297.9</v>
      </c>
      <c r="E75" s="16">
        <v>2.8000000000000001E-2</v>
      </c>
      <c r="F75" s="16">
        <v>2</v>
      </c>
      <c r="G75" s="16">
        <v>1</v>
      </c>
      <c r="H75" s="19">
        <v>10.066000000000001</v>
      </c>
      <c r="I75" s="29"/>
      <c r="J75" s="29"/>
    </row>
    <row r="76" spans="2:10" ht="19.8" thickBot="1" x14ac:dyDescent="0.35">
      <c r="B76" s="24"/>
      <c r="C76" s="21"/>
      <c r="D76" s="21"/>
      <c r="E76" s="21"/>
      <c r="F76" s="21"/>
      <c r="G76" s="21"/>
      <c r="H76" s="21"/>
      <c r="I76" s="21"/>
      <c r="J76" s="21"/>
    </row>
    <row r="77" spans="2:10" ht="19.8" thickBot="1" x14ac:dyDescent="0.5">
      <c r="B77" s="23" t="s">
        <v>28</v>
      </c>
      <c r="C77" s="19">
        <v>275.75</v>
      </c>
      <c r="D77" s="25"/>
      <c r="E77" s="26"/>
      <c r="F77" s="26"/>
      <c r="G77" s="26"/>
      <c r="H77" s="27"/>
      <c r="I77" s="27"/>
      <c r="J77" s="28"/>
    </row>
    <row r="86" spans="2:11" ht="15" thickBot="1" x14ac:dyDescent="0.35"/>
    <row r="87" spans="2:11" ht="25.2" thickBot="1" x14ac:dyDescent="0.35">
      <c r="B87" s="60" t="s">
        <v>19</v>
      </c>
      <c r="C87" s="61"/>
      <c r="D87" s="61"/>
      <c r="E87" s="61"/>
      <c r="F87" s="61"/>
      <c r="G87" s="61"/>
      <c r="H87" s="61"/>
      <c r="I87" s="61"/>
      <c r="J87" s="61"/>
      <c r="K87" s="62"/>
    </row>
    <row r="88" spans="2:11" ht="19.8" thickBot="1" x14ac:dyDescent="0.35">
      <c r="B88" s="33" t="s">
        <v>20</v>
      </c>
      <c r="C88" s="34" t="s">
        <v>21</v>
      </c>
      <c r="D88" s="34" t="s">
        <v>22</v>
      </c>
      <c r="E88" s="34" t="s">
        <v>23</v>
      </c>
      <c r="F88" s="34" t="s">
        <v>24</v>
      </c>
      <c r="G88" s="34" t="s">
        <v>25</v>
      </c>
      <c r="H88" s="34" t="s">
        <v>26</v>
      </c>
      <c r="I88" s="34" t="s">
        <v>27</v>
      </c>
      <c r="J88" s="34" t="s">
        <v>7</v>
      </c>
      <c r="K88" s="34" t="s">
        <v>32</v>
      </c>
    </row>
    <row r="89" spans="2:11" ht="15" thickBot="1" x14ac:dyDescent="0.35">
      <c r="B89" s="42" t="s">
        <v>38</v>
      </c>
      <c r="C89" s="17">
        <v>55163.25</v>
      </c>
      <c r="D89" s="18">
        <v>42297.9</v>
      </c>
      <c r="E89" s="16">
        <v>2.8000000000000001E-2</v>
      </c>
      <c r="F89" s="16">
        <v>2</v>
      </c>
      <c r="G89" s="16"/>
      <c r="H89" s="51"/>
      <c r="I89" s="35">
        <f>SUM(H89:H127) + C129</f>
        <v>1426.571518</v>
      </c>
      <c r="J89" s="32">
        <f xml:space="preserve"> (I89)*0.165</f>
        <v>235.38430047</v>
      </c>
      <c r="K89" s="35">
        <f>I89 - J89</f>
        <v>1191.18721753</v>
      </c>
    </row>
    <row r="90" spans="2:11" x14ac:dyDescent="0.3">
      <c r="B90" s="11">
        <v>44198</v>
      </c>
      <c r="C90" s="12">
        <v>97733</v>
      </c>
      <c r="D90" s="13">
        <v>13540.5</v>
      </c>
      <c r="E90" s="14">
        <v>2.9000000000000001E-2</v>
      </c>
      <c r="F90" s="15">
        <v>2</v>
      </c>
      <c r="G90" s="16">
        <v>2</v>
      </c>
      <c r="H90" s="19">
        <v>6.6753999999999998</v>
      </c>
      <c r="I90" s="20"/>
    </row>
    <row r="91" spans="2:11" x14ac:dyDescent="0.3">
      <c r="B91" s="42">
        <v>44199</v>
      </c>
      <c r="C91" s="17">
        <v>61122.5</v>
      </c>
      <c r="D91" s="18">
        <v>61122.5</v>
      </c>
      <c r="E91" s="16">
        <v>2.8000000000000001E-2</v>
      </c>
      <c r="F91" s="16">
        <v>2</v>
      </c>
      <c r="G91" s="38" t="s">
        <v>34</v>
      </c>
      <c r="H91" s="19" t="s">
        <v>34</v>
      </c>
      <c r="I91" s="20"/>
    </row>
    <row r="92" spans="2:11" x14ac:dyDescent="0.3">
      <c r="B92" s="42">
        <v>44199</v>
      </c>
      <c r="C92" s="17">
        <v>44510.25</v>
      </c>
      <c r="D92" s="18">
        <v>38499.848469999997</v>
      </c>
      <c r="E92" s="16">
        <v>0.03</v>
      </c>
      <c r="F92" s="16">
        <v>2</v>
      </c>
      <c r="G92" s="16">
        <v>2</v>
      </c>
      <c r="H92" s="19">
        <v>19.634899999999998</v>
      </c>
      <c r="I92" s="20"/>
    </row>
    <row r="93" spans="2:11" x14ac:dyDescent="0.3">
      <c r="B93" s="42">
        <v>44200</v>
      </c>
      <c r="C93" s="17">
        <v>76589.25</v>
      </c>
      <c r="D93" s="18">
        <v>76589.25</v>
      </c>
      <c r="E93" s="16">
        <v>5.5E-2</v>
      </c>
      <c r="F93" s="16">
        <v>3</v>
      </c>
      <c r="G93" s="38" t="s">
        <v>34</v>
      </c>
      <c r="H93" s="19" t="s">
        <v>34</v>
      </c>
      <c r="I93" s="20"/>
    </row>
    <row r="94" spans="2:11" x14ac:dyDescent="0.3">
      <c r="B94" s="42">
        <v>44200</v>
      </c>
      <c r="C94" s="17">
        <v>23546.5</v>
      </c>
      <c r="D94" s="18">
        <v>23546.5</v>
      </c>
      <c r="E94" s="16">
        <v>4.8000000000000001E-2</v>
      </c>
      <c r="F94" s="16">
        <v>3</v>
      </c>
      <c r="G94" s="38" t="s">
        <v>34</v>
      </c>
      <c r="H94" s="19" t="s">
        <v>34</v>
      </c>
      <c r="I94" s="20"/>
    </row>
    <row r="95" spans="2:11" x14ac:dyDescent="0.3">
      <c r="B95" s="42">
        <v>44200</v>
      </c>
      <c r="C95" s="17">
        <v>91234.5</v>
      </c>
      <c r="D95" s="18">
        <v>40798.407959999997</v>
      </c>
      <c r="E95" s="16">
        <v>4.3999999999999997E-2</v>
      </c>
      <c r="F95" s="16">
        <v>3</v>
      </c>
      <c r="G95" s="16">
        <v>3</v>
      </c>
      <c r="H95" s="19">
        <v>45.775799999999997</v>
      </c>
      <c r="I95" s="20"/>
    </row>
    <row r="96" spans="2:11" ht="19.2" x14ac:dyDescent="0.3">
      <c r="B96" s="42">
        <v>44201</v>
      </c>
      <c r="C96" s="17">
        <v>89549.25</v>
      </c>
      <c r="D96" s="18">
        <v>89549.25</v>
      </c>
      <c r="E96" s="16">
        <v>3.9E-2</v>
      </c>
      <c r="F96" s="16">
        <v>2</v>
      </c>
      <c r="G96" s="38" t="s">
        <v>34</v>
      </c>
      <c r="H96" s="19" t="s">
        <v>34</v>
      </c>
      <c r="I96" s="21"/>
      <c r="J96" s="21"/>
    </row>
    <row r="97" spans="2:9" x14ac:dyDescent="0.3">
      <c r="B97" s="42">
        <v>44201</v>
      </c>
      <c r="C97" s="17">
        <v>134059.5</v>
      </c>
      <c r="D97" s="18">
        <v>134059.5</v>
      </c>
      <c r="E97" s="16">
        <v>5.8999999999999997E-2</v>
      </c>
      <c r="F97" s="16">
        <v>3</v>
      </c>
      <c r="G97" s="38" t="s">
        <v>34</v>
      </c>
      <c r="H97" s="19" t="s">
        <v>34</v>
      </c>
      <c r="I97" s="20"/>
    </row>
    <row r="98" spans="2:9" x14ac:dyDescent="0.3">
      <c r="B98" s="42">
        <v>44202</v>
      </c>
      <c r="C98" s="17">
        <v>134335</v>
      </c>
      <c r="D98" s="18">
        <v>134335</v>
      </c>
      <c r="E98" s="16">
        <v>7.3999999999999996E-2</v>
      </c>
      <c r="F98" s="16">
        <v>5</v>
      </c>
      <c r="G98" s="38" t="s">
        <v>34</v>
      </c>
      <c r="H98" s="19" t="s">
        <v>34</v>
      </c>
      <c r="I98" s="20"/>
    </row>
    <row r="99" spans="2:9" x14ac:dyDescent="0.3">
      <c r="B99" s="42">
        <v>44202</v>
      </c>
      <c r="C99" s="17">
        <v>94252.75</v>
      </c>
      <c r="D99" s="18">
        <v>94252.75</v>
      </c>
      <c r="E99" s="16">
        <v>6.0999999999999999E-2</v>
      </c>
      <c r="F99" s="16">
        <v>4</v>
      </c>
      <c r="G99" s="38" t="s">
        <v>34</v>
      </c>
      <c r="H99" s="19" t="s">
        <v>34</v>
      </c>
      <c r="I99" s="20"/>
    </row>
    <row r="100" spans="2:9" x14ac:dyDescent="0.3">
      <c r="B100" s="42">
        <v>44202</v>
      </c>
      <c r="C100" s="17">
        <v>39958.75</v>
      </c>
      <c r="D100" s="18">
        <v>39958.75</v>
      </c>
      <c r="E100" s="16">
        <v>6.0999999999999999E-2</v>
      </c>
      <c r="F100" s="16">
        <v>4</v>
      </c>
      <c r="G100" s="16">
        <v>4</v>
      </c>
      <c r="H100" s="19">
        <v>82.874399999999994</v>
      </c>
      <c r="I100" s="20"/>
    </row>
    <row r="101" spans="2:9" x14ac:dyDescent="0.3">
      <c r="B101" s="42">
        <v>44203</v>
      </c>
      <c r="C101" s="17">
        <v>94339</v>
      </c>
      <c r="D101" s="18">
        <v>18825.467049999999</v>
      </c>
      <c r="E101" s="16">
        <v>0.06</v>
      </c>
      <c r="F101" s="16">
        <v>4</v>
      </c>
      <c r="G101" s="16">
        <v>4</v>
      </c>
      <c r="H101" s="19">
        <v>38.4039</v>
      </c>
      <c r="I101" s="20"/>
    </row>
    <row r="102" spans="2:9" x14ac:dyDescent="0.3">
      <c r="B102" s="42">
        <v>44204</v>
      </c>
      <c r="C102" s="17">
        <v>66368</v>
      </c>
      <c r="D102" s="18">
        <v>66368</v>
      </c>
      <c r="E102" s="16">
        <v>6.5000000000000002E-2</v>
      </c>
      <c r="F102" s="16">
        <v>4</v>
      </c>
      <c r="G102" s="38" t="s">
        <v>34</v>
      </c>
      <c r="H102" s="19" t="s">
        <v>34</v>
      </c>
      <c r="I102" s="20"/>
    </row>
    <row r="103" spans="2:9" x14ac:dyDescent="0.3">
      <c r="B103" s="42">
        <v>44204</v>
      </c>
      <c r="C103" s="17">
        <v>33037.75</v>
      </c>
      <c r="D103" s="18">
        <v>33037.75</v>
      </c>
      <c r="E103" s="16">
        <v>6.4000000000000001E-2</v>
      </c>
      <c r="F103" s="16">
        <v>4</v>
      </c>
      <c r="G103" s="38" t="s">
        <v>34</v>
      </c>
      <c r="H103" s="19" t="s">
        <v>34</v>
      </c>
      <c r="I103" s="20"/>
    </row>
    <row r="104" spans="2:9" x14ac:dyDescent="0.3">
      <c r="B104" s="42">
        <v>44204</v>
      </c>
      <c r="C104" s="17">
        <v>15433.75</v>
      </c>
      <c r="D104" s="18">
        <v>15433.75</v>
      </c>
      <c r="E104" s="16">
        <v>6.0999999999999999E-2</v>
      </c>
      <c r="F104" s="16">
        <v>4</v>
      </c>
      <c r="G104" s="38" t="s">
        <v>34</v>
      </c>
      <c r="H104" s="19" t="s">
        <v>34</v>
      </c>
      <c r="I104" s="20"/>
    </row>
    <row r="105" spans="2:9" x14ac:dyDescent="0.3">
      <c r="B105" s="42">
        <v>44205</v>
      </c>
      <c r="C105" s="17">
        <v>67641.75</v>
      </c>
      <c r="D105" s="18">
        <v>67641.75</v>
      </c>
      <c r="E105" s="16">
        <v>6.3E-2</v>
      </c>
      <c r="F105" s="16">
        <v>4</v>
      </c>
      <c r="G105" s="38" t="s">
        <v>34</v>
      </c>
      <c r="H105" s="19" t="s">
        <v>34</v>
      </c>
      <c r="I105" s="20"/>
    </row>
    <row r="106" spans="2:9" x14ac:dyDescent="0.3">
      <c r="B106" s="42">
        <v>44205</v>
      </c>
      <c r="C106" s="17">
        <v>17960</v>
      </c>
      <c r="D106" s="18">
        <v>17960</v>
      </c>
      <c r="E106" s="16">
        <v>6.3E-2</v>
      </c>
      <c r="F106" s="16">
        <v>4</v>
      </c>
      <c r="G106" s="38" t="s">
        <v>34</v>
      </c>
      <c r="H106" s="19" t="s">
        <v>34</v>
      </c>
      <c r="I106" s="20"/>
    </row>
    <row r="107" spans="2:9" x14ac:dyDescent="0.3">
      <c r="B107" s="42">
        <v>44206</v>
      </c>
      <c r="C107" s="17">
        <v>49729.5</v>
      </c>
      <c r="D107" s="18">
        <v>2539.689417</v>
      </c>
      <c r="E107" s="16">
        <v>6.2E-2</v>
      </c>
      <c r="F107" s="16">
        <v>4</v>
      </c>
      <c r="G107" s="16">
        <v>4</v>
      </c>
      <c r="H107" s="19">
        <v>5.3536599999999996</v>
      </c>
      <c r="I107" s="20"/>
    </row>
    <row r="108" spans="2:9" x14ac:dyDescent="0.3">
      <c r="B108" s="42">
        <v>44206</v>
      </c>
      <c r="C108" s="17">
        <v>87401.75</v>
      </c>
      <c r="D108" s="18">
        <v>87401.75</v>
      </c>
      <c r="E108" s="16">
        <v>5.7000000000000002E-2</v>
      </c>
      <c r="F108" s="16">
        <v>3</v>
      </c>
      <c r="G108" s="38" t="s">
        <v>34</v>
      </c>
      <c r="H108" s="19" t="s">
        <v>34</v>
      </c>
      <c r="I108" s="20"/>
    </row>
    <row r="109" spans="2:9" x14ac:dyDescent="0.3">
      <c r="B109" s="42">
        <v>44207</v>
      </c>
      <c r="C109" s="17">
        <v>172922.25</v>
      </c>
      <c r="D109" s="18"/>
      <c r="E109" s="16">
        <v>5.0999999999999997E-2</v>
      </c>
      <c r="F109" s="16">
        <v>3</v>
      </c>
      <c r="G109" s="16">
        <v>3</v>
      </c>
      <c r="H109" s="19">
        <v>224.88538</v>
      </c>
      <c r="I109" s="20"/>
    </row>
    <row r="110" spans="2:9" x14ac:dyDescent="0.3">
      <c r="B110" s="42">
        <v>44210</v>
      </c>
      <c r="C110" s="17">
        <v>175659</v>
      </c>
      <c r="D110" s="18">
        <v>175659</v>
      </c>
      <c r="E110" s="16">
        <v>3.6999999999999998E-2</v>
      </c>
      <c r="F110" s="16">
        <v>2</v>
      </c>
      <c r="G110" s="38" t="s">
        <v>34</v>
      </c>
      <c r="H110" s="19" t="s">
        <v>34</v>
      </c>
    </row>
    <row r="111" spans="2:9" x14ac:dyDescent="0.3">
      <c r="B111" s="42">
        <v>44211</v>
      </c>
      <c r="C111" s="17">
        <v>175728.75</v>
      </c>
      <c r="D111" s="18">
        <v>175728.75</v>
      </c>
      <c r="E111" s="16">
        <v>4.1000000000000002E-2</v>
      </c>
      <c r="F111" s="16">
        <v>3</v>
      </c>
      <c r="G111" s="38" t="s">
        <v>34</v>
      </c>
      <c r="H111" s="19" t="s">
        <v>34</v>
      </c>
    </row>
    <row r="112" spans="2:9" x14ac:dyDescent="0.3">
      <c r="B112" s="42">
        <v>44212</v>
      </c>
      <c r="C112" s="17">
        <v>4534.75</v>
      </c>
      <c r="D112" s="18">
        <v>4534.75</v>
      </c>
      <c r="E112" s="16">
        <v>0.04</v>
      </c>
      <c r="F112" s="16">
        <v>3</v>
      </c>
      <c r="G112" s="38" t="s">
        <v>34</v>
      </c>
      <c r="H112" s="19" t="s">
        <v>34</v>
      </c>
    </row>
    <row r="113" spans="2:10" x14ac:dyDescent="0.3">
      <c r="B113" s="42">
        <v>44212</v>
      </c>
      <c r="C113" s="17">
        <v>175787</v>
      </c>
      <c r="D113" s="18">
        <v>163372.71049999999</v>
      </c>
      <c r="E113" s="16">
        <v>3.5999999999999997E-2</v>
      </c>
      <c r="F113" s="16">
        <v>2</v>
      </c>
      <c r="G113" s="16">
        <v>2</v>
      </c>
      <c r="H113" s="19">
        <v>99.983999999999995</v>
      </c>
    </row>
    <row r="114" spans="2:10" x14ac:dyDescent="0.3">
      <c r="B114" s="42">
        <v>44213</v>
      </c>
      <c r="C114" s="17">
        <v>12422</v>
      </c>
      <c r="D114" s="18"/>
      <c r="E114" s="16">
        <v>0.03</v>
      </c>
      <c r="F114" s="16">
        <v>2</v>
      </c>
      <c r="G114" s="16">
        <v>2</v>
      </c>
      <c r="H114" s="19">
        <v>6.3352199999999996</v>
      </c>
    </row>
    <row r="115" spans="2:10" x14ac:dyDescent="0.3">
      <c r="B115" s="42">
        <v>44215</v>
      </c>
      <c r="C115" s="17">
        <v>175930.75</v>
      </c>
      <c r="D115" s="18">
        <v>57104.153939999997</v>
      </c>
      <c r="E115" s="16">
        <v>3.9E-2</v>
      </c>
      <c r="F115" s="16">
        <v>2</v>
      </c>
      <c r="G115" s="16">
        <v>2</v>
      </c>
      <c r="H115" s="19">
        <v>37.86</v>
      </c>
    </row>
    <row r="116" spans="2:10" x14ac:dyDescent="0.3">
      <c r="B116" s="42">
        <v>44215</v>
      </c>
      <c r="C116" s="17">
        <v>42000.75</v>
      </c>
      <c r="D116" s="18">
        <v>5353.223</v>
      </c>
      <c r="E116" s="16">
        <v>3.9E-2</v>
      </c>
      <c r="F116" s="16">
        <v>2</v>
      </c>
      <c r="G116" s="16">
        <v>2</v>
      </c>
      <c r="H116" s="19">
        <v>3.5489999999999999</v>
      </c>
    </row>
    <row r="117" spans="2:10" x14ac:dyDescent="0.3">
      <c r="B117" s="42">
        <v>44216</v>
      </c>
      <c r="C117" s="17">
        <v>55681.75</v>
      </c>
      <c r="D117" s="18">
        <v>46931.164720000001</v>
      </c>
      <c r="E117" s="16">
        <v>3.2000000000000001E-2</v>
      </c>
      <c r="F117" s="16">
        <v>2</v>
      </c>
      <c r="G117" s="16">
        <v>2</v>
      </c>
      <c r="H117" s="19">
        <v>25.53</v>
      </c>
    </row>
    <row r="118" spans="2:10" x14ac:dyDescent="0.3">
      <c r="B118" s="42">
        <v>44216</v>
      </c>
      <c r="C118" s="17">
        <v>15856.25</v>
      </c>
      <c r="D118" s="18">
        <v>8750.75</v>
      </c>
      <c r="E118" s="16">
        <v>3.2000000000000001E-2</v>
      </c>
      <c r="F118" s="16">
        <v>2</v>
      </c>
      <c r="G118" s="16">
        <v>2</v>
      </c>
      <c r="H118" s="19">
        <v>4.7604879999999996</v>
      </c>
    </row>
    <row r="119" spans="2:10" x14ac:dyDescent="0.3">
      <c r="B119" s="42">
        <v>44217</v>
      </c>
      <c r="C119" s="17">
        <v>79978.5</v>
      </c>
      <c r="D119" s="18">
        <v>1917.51</v>
      </c>
      <c r="E119" s="16">
        <v>3.4000000000000002E-2</v>
      </c>
      <c r="F119" s="16">
        <v>2</v>
      </c>
      <c r="G119" s="16">
        <v>2</v>
      </c>
      <c r="H119" s="19">
        <v>1.1083000000000001</v>
      </c>
    </row>
    <row r="120" spans="2:10" x14ac:dyDescent="0.3">
      <c r="B120" s="42">
        <v>44218</v>
      </c>
      <c r="C120" s="17">
        <v>158267</v>
      </c>
      <c r="D120" s="18">
        <v>155438.3964</v>
      </c>
      <c r="E120" s="16">
        <v>2.8000000000000001E-2</v>
      </c>
      <c r="F120" s="16">
        <v>2</v>
      </c>
      <c r="G120" s="16">
        <v>2</v>
      </c>
      <c r="H120" s="19">
        <v>73.988669999999999</v>
      </c>
    </row>
    <row r="121" spans="2:10" x14ac:dyDescent="0.3">
      <c r="B121" s="42">
        <v>44218</v>
      </c>
      <c r="C121" s="17">
        <v>18684.75</v>
      </c>
      <c r="D121" s="18">
        <v>16719</v>
      </c>
      <c r="E121" s="16">
        <v>2.9000000000000001E-2</v>
      </c>
      <c r="F121" s="16">
        <v>2</v>
      </c>
      <c r="G121" s="16">
        <v>2</v>
      </c>
      <c r="H121" s="19">
        <v>8.2423999999999999</v>
      </c>
    </row>
    <row r="122" spans="2:10" x14ac:dyDescent="0.3">
      <c r="B122" s="42">
        <v>44221</v>
      </c>
      <c r="C122" s="17">
        <v>16372.25</v>
      </c>
      <c r="D122" s="18">
        <v>16732.25</v>
      </c>
      <c r="E122" s="16">
        <v>3.2000000000000001E-2</v>
      </c>
      <c r="F122" s="16">
        <v>2</v>
      </c>
      <c r="G122" s="38" t="s">
        <v>34</v>
      </c>
      <c r="H122" s="19" t="s">
        <v>34</v>
      </c>
    </row>
    <row r="123" spans="2:10" x14ac:dyDescent="0.3">
      <c r="B123" s="42">
        <v>44222</v>
      </c>
      <c r="C123" s="17">
        <v>16372.25</v>
      </c>
      <c r="D123" s="18">
        <v>16732.25</v>
      </c>
      <c r="E123" s="16">
        <v>3.3000000000000002E-2</v>
      </c>
      <c r="F123" s="16">
        <v>2</v>
      </c>
      <c r="G123" s="38" t="s">
        <v>34</v>
      </c>
      <c r="H123" s="19" t="s">
        <v>34</v>
      </c>
    </row>
    <row r="124" spans="2:10" x14ac:dyDescent="0.3">
      <c r="B124" s="42">
        <v>44222</v>
      </c>
      <c r="C124" s="17">
        <v>75000</v>
      </c>
      <c r="D124" s="18">
        <v>75000</v>
      </c>
      <c r="E124" s="16">
        <v>2.8000000000000001E-2</v>
      </c>
      <c r="F124" s="16">
        <v>2</v>
      </c>
      <c r="G124" s="38" t="s">
        <v>34</v>
      </c>
      <c r="H124" s="19" t="s">
        <v>34</v>
      </c>
    </row>
    <row r="125" spans="2:10" x14ac:dyDescent="0.3">
      <c r="B125" s="42">
        <v>44223</v>
      </c>
      <c r="C125" s="17">
        <v>105713.25</v>
      </c>
      <c r="D125" s="18">
        <v>105713.25</v>
      </c>
      <c r="E125" s="16">
        <v>0.12</v>
      </c>
      <c r="F125" s="16">
        <v>8</v>
      </c>
      <c r="G125" s="38" t="s">
        <v>34</v>
      </c>
      <c r="H125" s="19" t="s">
        <v>34</v>
      </c>
    </row>
    <row r="126" spans="2:10" x14ac:dyDescent="0.3">
      <c r="B126" s="42">
        <v>44223</v>
      </c>
      <c r="C126" s="17" t="s">
        <v>39</v>
      </c>
      <c r="D126" s="18">
        <v>35134.5</v>
      </c>
      <c r="E126" s="16">
        <v>2.8000000000000001E-2</v>
      </c>
      <c r="F126" s="16" t="s">
        <v>40</v>
      </c>
      <c r="G126" s="38" t="s">
        <v>34</v>
      </c>
      <c r="H126" s="19" t="s">
        <v>34</v>
      </c>
    </row>
    <row r="127" spans="2:10" ht="24.6" x14ac:dyDescent="0.3">
      <c r="B127" s="10"/>
      <c r="C127" s="17"/>
      <c r="D127" s="18"/>
      <c r="E127" s="16"/>
      <c r="F127" s="16"/>
      <c r="G127" s="16"/>
      <c r="H127" s="19"/>
      <c r="I127" s="29"/>
      <c r="J127" s="29"/>
    </row>
    <row r="128" spans="2:10" ht="19.8" thickBot="1" x14ac:dyDescent="0.35">
      <c r="B128" s="24"/>
      <c r="C128" s="21"/>
      <c r="D128" s="21"/>
      <c r="E128" s="21"/>
      <c r="F128" s="21"/>
      <c r="G128" s="21"/>
      <c r="H128" s="21"/>
      <c r="I128" s="21"/>
      <c r="J128" s="21"/>
    </row>
    <row r="129" spans="2:11" ht="19.8" thickBot="1" x14ac:dyDescent="0.5">
      <c r="B129" s="23" t="s">
        <v>28</v>
      </c>
      <c r="C129" s="19">
        <v>741.61</v>
      </c>
      <c r="D129" s="25"/>
      <c r="E129" s="26"/>
      <c r="F129" s="26"/>
      <c r="G129" s="26"/>
      <c r="H129" s="27"/>
      <c r="I129" s="27"/>
      <c r="J129" s="28"/>
    </row>
    <row r="138" spans="2:11" ht="15" thickBot="1" x14ac:dyDescent="0.35"/>
    <row r="139" spans="2:11" ht="25.2" thickBot="1" x14ac:dyDescent="0.35">
      <c r="B139" s="60" t="s">
        <v>31</v>
      </c>
      <c r="C139" s="61"/>
      <c r="D139" s="61"/>
      <c r="E139" s="61"/>
      <c r="F139" s="61"/>
      <c r="G139" s="61"/>
      <c r="H139" s="61"/>
      <c r="I139" s="61"/>
      <c r="J139" s="61"/>
      <c r="K139" s="62"/>
    </row>
    <row r="140" spans="2:11" ht="19.8" thickBot="1" x14ac:dyDescent="0.35">
      <c r="B140" s="33" t="s">
        <v>20</v>
      </c>
      <c r="C140" s="34" t="s">
        <v>21</v>
      </c>
      <c r="D140" s="34" t="s">
        <v>22</v>
      </c>
      <c r="E140" s="34" t="s">
        <v>23</v>
      </c>
      <c r="F140" s="34" t="s">
        <v>24</v>
      </c>
      <c r="G140" s="34" t="s">
        <v>25</v>
      </c>
      <c r="H140" s="34" t="s">
        <v>26</v>
      </c>
      <c r="I140" s="34" t="s">
        <v>27</v>
      </c>
      <c r="J140" s="34" t="s">
        <v>7</v>
      </c>
      <c r="K140" s="34" t="s">
        <v>32</v>
      </c>
    </row>
    <row r="141" spans="2:11" ht="15" thickBot="1" x14ac:dyDescent="0.35">
      <c r="B141" s="42" t="s">
        <v>41</v>
      </c>
      <c r="C141" s="17">
        <v>63882.25</v>
      </c>
      <c r="D141" s="18">
        <v>36404.400000000001</v>
      </c>
      <c r="E141" s="16">
        <v>2.5999999999999999E-2</v>
      </c>
      <c r="F141" s="16">
        <v>2</v>
      </c>
      <c r="G141" s="43">
        <v>2</v>
      </c>
      <c r="H141" s="44">
        <v>16.090699999999998</v>
      </c>
      <c r="I141" s="35">
        <f>SUM(H141:H179) + C181</f>
        <v>5263.9349000000002</v>
      </c>
      <c r="J141" s="32">
        <f xml:space="preserve"> (I141)*0.165 + 351.393</f>
        <v>1219.9422585</v>
      </c>
      <c r="K141" s="35">
        <f>I141 - J141</f>
        <v>4043.9926415</v>
      </c>
    </row>
    <row r="142" spans="2:11" x14ac:dyDescent="0.3">
      <c r="B142" s="11">
        <v>44228</v>
      </c>
      <c r="C142" s="12">
        <v>75441.75</v>
      </c>
      <c r="D142" s="13">
        <v>1103.50775</v>
      </c>
      <c r="E142" s="14">
        <v>3.2000000000000001E-2</v>
      </c>
      <c r="F142" s="15">
        <v>2</v>
      </c>
      <c r="G142" s="15">
        <v>2</v>
      </c>
      <c r="H142" s="39">
        <v>0.6</v>
      </c>
      <c r="I142" s="20"/>
    </row>
    <row r="143" spans="2:11" x14ac:dyDescent="0.3">
      <c r="B143" s="42">
        <v>44228</v>
      </c>
      <c r="C143" s="17">
        <v>116827.75</v>
      </c>
      <c r="D143" s="18">
        <v>15964.078</v>
      </c>
      <c r="E143" s="16">
        <v>3.1E-2</v>
      </c>
      <c r="F143" s="16">
        <v>2</v>
      </c>
      <c r="G143" s="16">
        <v>2</v>
      </c>
      <c r="H143" s="19">
        <v>8.4130000000000003</v>
      </c>
      <c r="I143" s="20"/>
    </row>
    <row r="144" spans="2:11" x14ac:dyDescent="0.3">
      <c r="B144" s="45" t="s">
        <v>42</v>
      </c>
      <c r="C144" s="46" t="s">
        <v>34</v>
      </c>
      <c r="D144" s="18"/>
      <c r="E144" s="38" t="s">
        <v>43</v>
      </c>
      <c r="F144" s="38">
        <v>2</v>
      </c>
      <c r="G144" s="47" t="s">
        <v>34</v>
      </c>
      <c r="H144" s="41" t="s">
        <v>34</v>
      </c>
      <c r="I144" s="20"/>
    </row>
    <row r="145" spans="2:10" x14ac:dyDescent="0.3">
      <c r="B145" s="45" t="s">
        <v>44</v>
      </c>
      <c r="C145" s="46" t="s">
        <v>34</v>
      </c>
      <c r="D145" s="18"/>
      <c r="E145" s="38" t="s">
        <v>45</v>
      </c>
      <c r="F145" s="38">
        <v>12</v>
      </c>
      <c r="G145" s="47" t="s">
        <v>34</v>
      </c>
      <c r="H145" s="41" t="s">
        <v>34</v>
      </c>
      <c r="I145" s="20"/>
    </row>
    <row r="146" spans="2:10" x14ac:dyDescent="0.3">
      <c r="B146" s="45" t="s">
        <v>44</v>
      </c>
      <c r="C146" s="46" t="s">
        <v>34</v>
      </c>
      <c r="D146" s="18"/>
      <c r="E146" s="38" t="s">
        <v>46</v>
      </c>
      <c r="F146" s="38">
        <v>8</v>
      </c>
      <c r="G146" s="47" t="s">
        <v>34</v>
      </c>
      <c r="H146" s="41" t="s">
        <v>34</v>
      </c>
      <c r="I146" s="20"/>
    </row>
    <row r="147" spans="2:10" x14ac:dyDescent="0.3">
      <c r="B147" s="45" t="s">
        <v>47</v>
      </c>
      <c r="C147" s="46" t="s">
        <v>34</v>
      </c>
      <c r="D147" s="18"/>
      <c r="E147" s="38" t="s">
        <v>48</v>
      </c>
      <c r="F147" s="38">
        <v>3</v>
      </c>
      <c r="G147" s="47" t="s">
        <v>34</v>
      </c>
      <c r="H147" s="41" t="s">
        <v>34</v>
      </c>
      <c r="I147" s="20"/>
    </row>
    <row r="148" spans="2:10" ht="19.2" x14ac:dyDescent="0.3">
      <c r="B148" s="42">
        <v>44233</v>
      </c>
      <c r="C148" s="17">
        <v>86589.5</v>
      </c>
      <c r="D148" s="18">
        <v>11865.113649999999</v>
      </c>
      <c r="E148" s="16">
        <v>6.6000000000000003E-2</v>
      </c>
      <c r="F148" s="16">
        <v>4</v>
      </c>
      <c r="G148" s="16">
        <v>4</v>
      </c>
      <c r="H148" s="19">
        <v>26.62</v>
      </c>
      <c r="I148" s="21"/>
      <c r="J148" s="21"/>
    </row>
    <row r="149" spans="2:10" x14ac:dyDescent="0.3">
      <c r="B149" s="42">
        <v>44234</v>
      </c>
      <c r="C149" s="17">
        <v>37091</v>
      </c>
      <c r="D149" s="18"/>
      <c r="E149" s="16">
        <v>3.2000000000000001E-2</v>
      </c>
      <c r="F149" s="16">
        <v>2</v>
      </c>
      <c r="G149" s="38" t="s">
        <v>34</v>
      </c>
      <c r="H149" s="19" t="s">
        <v>34</v>
      </c>
      <c r="I149" s="20"/>
    </row>
    <row r="150" spans="2:10" x14ac:dyDescent="0.3">
      <c r="B150" s="42">
        <v>44234</v>
      </c>
      <c r="C150" s="17">
        <v>41355.5</v>
      </c>
      <c r="D150" s="18">
        <v>3295.4070000000002</v>
      </c>
      <c r="E150" s="16">
        <v>0.04</v>
      </c>
      <c r="F150" s="16">
        <v>3</v>
      </c>
      <c r="G150" s="16">
        <v>3</v>
      </c>
      <c r="H150" s="19">
        <v>3.3610000000000002</v>
      </c>
      <c r="I150" s="20"/>
    </row>
    <row r="151" spans="2:10" x14ac:dyDescent="0.3">
      <c r="B151" s="45" t="s">
        <v>49</v>
      </c>
      <c r="C151" s="46" t="s">
        <v>34</v>
      </c>
      <c r="D151" s="18"/>
      <c r="E151" s="38" t="s">
        <v>50</v>
      </c>
      <c r="F151" s="38">
        <v>2</v>
      </c>
      <c r="G151" s="47" t="s">
        <v>34</v>
      </c>
      <c r="H151" s="41" t="s">
        <v>34</v>
      </c>
      <c r="I151" s="20"/>
    </row>
    <row r="152" spans="2:10" x14ac:dyDescent="0.3">
      <c r="B152" s="42">
        <v>44236</v>
      </c>
      <c r="C152" s="17">
        <v>18463.25</v>
      </c>
      <c r="D152" s="18"/>
      <c r="E152" s="16">
        <v>2.9000000000000001E-2</v>
      </c>
      <c r="F152" s="16">
        <v>2</v>
      </c>
      <c r="G152" s="38" t="s">
        <v>34</v>
      </c>
      <c r="H152" s="19" t="s">
        <v>34</v>
      </c>
      <c r="I152" s="20"/>
    </row>
    <row r="153" spans="2:10" x14ac:dyDescent="0.3">
      <c r="B153" s="42">
        <v>44237</v>
      </c>
      <c r="C153" s="17">
        <v>43269.557809999998</v>
      </c>
      <c r="D153" s="18"/>
      <c r="E153" s="16">
        <v>0.43</v>
      </c>
      <c r="F153" s="16">
        <v>14</v>
      </c>
      <c r="G153" s="38" t="s">
        <v>34</v>
      </c>
      <c r="H153" s="19" t="s">
        <v>34</v>
      </c>
      <c r="I153" s="20"/>
    </row>
    <row r="154" spans="2:10" x14ac:dyDescent="0.3">
      <c r="B154" s="45" t="s">
        <v>51</v>
      </c>
      <c r="C154" s="46" t="s">
        <v>34</v>
      </c>
      <c r="D154" s="18"/>
      <c r="E154" s="38" t="s">
        <v>52</v>
      </c>
      <c r="F154" s="38">
        <v>14</v>
      </c>
      <c r="G154" s="47" t="s">
        <v>34</v>
      </c>
      <c r="H154" s="41" t="s">
        <v>34</v>
      </c>
      <c r="I154" s="20"/>
    </row>
    <row r="155" spans="2:10" x14ac:dyDescent="0.3">
      <c r="B155" s="45" t="s">
        <v>51</v>
      </c>
      <c r="C155" s="46" t="s">
        <v>34</v>
      </c>
      <c r="D155" s="18"/>
      <c r="E155" s="38" t="s">
        <v>53</v>
      </c>
      <c r="F155" s="38">
        <v>14</v>
      </c>
      <c r="G155" s="47" t="s">
        <v>34</v>
      </c>
      <c r="H155" s="41" t="s">
        <v>34</v>
      </c>
      <c r="I155" s="20"/>
    </row>
    <row r="156" spans="2:10" x14ac:dyDescent="0.3">
      <c r="B156" s="45" t="s">
        <v>54</v>
      </c>
      <c r="C156" s="46" t="s">
        <v>34</v>
      </c>
      <c r="D156" s="18"/>
      <c r="E156" s="38" t="s">
        <v>55</v>
      </c>
      <c r="F156" s="38">
        <v>4</v>
      </c>
      <c r="G156" s="47" t="s">
        <v>34</v>
      </c>
      <c r="H156" s="41" t="s">
        <v>34</v>
      </c>
      <c r="I156" s="20"/>
    </row>
    <row r="157" spans="2:10" x14ac:dyDescent="0.3">
      <c r="B157" s="45" t="s">
        <v>54</v>
      </c>
      <c r="C157" s="46" t="s">
        <v>34</v>
      </c>
      <c r="D157" s="18"/>
      <c r="E157" s="38" t="s">
        <v>56</v>
      </c>
      <c r="F157" s="38">
        <v>3</v>
      </c>
      <c r="G157" s="47" t="s">
        <v>34</v>
      </c>
      <c r="H157" s="41" t="s">
        <v>34</v>
      </c>
      <c r="I157" s="20"/>
    </row>
    <row r="158" spans="2:10" x14ac:dyDescent="0.3">
      <c r="B158" s="45" t="s">
        <v>57</v>
      </c>
      <c r="C158" s="46" t="s">
        <v>34</v>
      </c>
      <c r="D158" s="18"/>
      <c r="E158" s="38" t="s">
        <v>58</v>
      </c>
      <c r="F158" s="38">
        <v>8</v>
      </c>
      <c r="G158" s="47" t="s">
        <v>34</v>
      </c>
      <c r="H158" s="41" t="s">
        <v>34</v>
      </c>
      <c r="I158" s="20"/>
    </row>
    <row r="159" spans="2:10" x14ac:dyDescent="0.3">
      <c r="B159" s="42">
        <v>43876</v>
      </c>
      <c r="C159" s="17">
        <v>50000</v>
      </c>
      <c r="D159" s="18">
        <v>10000</v>
      </c>
      <c r="E159" s="16">
        <v>6.3E-2</v>
      </c>
      <c r="F159" s="16">
        <v>4</v>
      </c>
      <c r="G159" s="16">
        <v>4</v>
      </c>
      <c r="H159" s="19">
        <v>21.42</v>
      </c>
      <c r="I159" s="20"/>
    </row>
    <row r="160" spans="2:10" x14ac:dyDescent="0.3">
      <c r="B160" s="45" t="s">
        <v>59</v>
      </c>
      <c r="C160" s="46" t="s">
        <v>34</v>
      </c>
      <c r="D160" s="18"/>
      <c r="E160" s="38">
        <v>0.39</v>
      </c>
      <c r="F160" s="38">
        <v>14</v>
      </c>
      <c r="G160" s="47" t="s">
        <v>34</v>
      </c>
      <c r="H160" s="41" t="s">
        <v>34</v>
      </c>
      <c r="I160" s="20"/>
    </row>
    <row r="161" spans="2:9" x14ac:dyDescent="0.3">
      <c r="B161" s="45" t="s">
        <v>59</v>
      </c>
      <c r="C161" s="46" t="s">
        <v>34</v>
      </c>
      <c r="D161" s="18"/>
      <c r="E161" s="38">
        <v>0.42</v>
      </c>
      <c r="F161" s="38">
        <v>14</v>
      </c>
      <c r="G161" s="47" t="s">
        <v>34</v>
      </c>
      <c r="H161" s="41" t="s">
        <v>34</v>
      </c>
      <c r="I161" s="20"/>
    </row>
    <row r="162" spans="2:9" x14ac:dyDescent="0.3">
      <c r="B162" s="42">
        <v>43876</v>
      </c>
      <c r="C162" s="17">
        <v>80000</v>
      </c>
      <c r="D162" s="18"/>
      <c r="E162" s="16">
        <v>0.14000000000000001</v>
      </c>
      <c r="F162" s="16">
        <v>8</v>
      </c>
      <c r="G162" s="38" t="s">
        <v>34</v>
      </c>
      <c r="H162" s="19" t="s">
        <v>34</v>
      </c>
    </row>
    <row r="163" spans="2:9" x14ac:dyDescent="0.3">
      <c r="B163" s="45" t="s">
        <v>60</v>
      </c>
      <c r="C163" s="46" t="s">
        <v>34</v>
      </c>
      <c r="D163" s="18"/>
      <c r="E163" s="38" t="s">
        <v>61</v>
      </c>
      <c r="F163" s="38">
        <v>14</v>
      </c>
      <c r="G163" s="47" t="s">
        <v>34</v>
      </c>
      <c r="H163" s="41" t="s">
        <v>34</v>
      </c>
    </row>
    <row r="164" spans="2:9" x14ac:dyDescent="0.3">
      <c r="B164" s="45" t="s">
        <v>62</v>
      </c>
      <c r="C164" s="46" t="s">
        <v>34</v>
      </c>
      <c r="D164" s="18"/>
      <c r="E164" s="38">
        <v>0.42</v>
      </c>
      <c r="F164" s="38">
        <v>14</v>
      </c>
      <c r="G164" s="47" t="s">
        <v>34</v>
      </c>
      <c r="H164" s="41" t="s">
        <v>34</v>
      </c>
    </row>
    <row r="165" spans="2:9" x14ac:dyDescent="0.3">
      <c r="B165" s="42">
        <v>44245</v>
      </c>
      <c r="C165" s="46" t="s">
        <v>34</v>
      </c>
      <c r="D165" s="18"/>
      <c r="E165" s="16">
        <v>0.1</v>
      </c>
      <c r="F165" s="16">
        <v>2</v>
      </c>
      <c r="G165" s="38" t="s">
        <v>34</v>
      </c>
      <c r="H165" s="19" t="s">
        <v>34</v>
      </c>
    </row>
    <row r="166" spans="2:9" x14ac:dyDescent="0.3">
      <c r="B166" s="42">
        <v>44245</v>
      </c>
      <c r="C166" s="46" t="s">
        <v>34</v>
      </c>
      <c r="D166" s="18"/>
      <c r="E166" s="16">
        <v>7.2999999999999995E-2</v>
      </c>
      <c r="F166" s="16">
        <v>2</v>
      </c>
      <c r="G166" s="38" t="s">
        <v>34</v>
      </c>
      <c r="H166" s="19" t="s">
        <v>34</v>
      </c>
    </row>
    <row r="167" spans="2:9" x14ac:dyDescent="0.3">
      <c r="B167" s="42">
        <v>43881</v>
      </c>
      <c r="C167" s="17">
        <v>11450</v>
      </c>
      <c r="D167" s="18"/>
      <c r="E167" s="16">
        <v>6.8000000000000005E-2</v>
      </c>
      <c r="F167" s="16">
        <v>2</v>
      </c>
      <c r="G167" s="38" t="s">
        <v>34</v>
      </c>
      <c r="H167" s="19" t="s">
        <v>34</v>
      </c>
    </row>
    <row r="168" spans="2:9" x14ac:dyDescent="0.3">
      <c r="B168" s="42">
        <v>43883</v>
      </c>
      <c r="C168" s="17">
        <v>58500</v>
      </c>
      <c r="D168" s="18">
        <v>2500.2449999999999</v>
      </c>
      <c r="E168" s="16">
        <v>6.8000000000000005E-2</v>
      </c>
      <c r="F168" s="16">
        <v>2</v>
      </c>
      <c r="G168" s="16">
        <v>2</v>
      </c>
      <c r="H168" s="19">
        <v>2.8902000000000001</v>
      </c>
    </row>
    <row r="169" spans="2:9" x14ac:dyDescent="0.3">
      <c r="B169" s="45" t="s">
        <v>63</v>
      </c>
      <c r="C169" s="46" t="s">
        <v>34</v>
      </c>
      <c r="D169" s="18"/>
      <c r="E169" s="38">
        <v>0.06</v>
      </c>
      <c r="F169" s="38">
        <v>2</v>
      </c>
      <c r="G169" s="47" t="s">
        <v>34</v>
      </c>
      <c r="H169" s="41" t="s">
        <v>34</v>
      </c>
    </row>
    <row r="170" spans="2:9" x14ac:dyDescent="0.3">
      <c r="B170" s="45" t="s">
        <v>63</v>
      </c>
      <c r="C170" s="46" t="s">
        <v>34</v>
      </c>
      <c r="D170" s="18"/>
      <c r="E170" s="38">
        <v>5.5E-2</v>
      </c>
      <c r="F170" s="38">
        <v>2</v>
      </c>
      <c r="G170" s="47" t="s">
        <v>34</v>
      </c>
      <c r="H170" s="41" t="s">
        <v>34</v>
      </c>
    </row>
    <row r="171" spans="2:9" x14ac:dyDescent="0.3">
      <c r="B171" s="45" t="s">
        <v>64</v>
      </c>
      <c r="C171" s="46" t="s">
        <v>34</v>
      </c>
      <c r="D171" s="18"/>
      <c r="E171" s="38" t="s">
        <v>65</v>
      </c>
      <c r="F171" s="38">
        <v>2</v>
      </c>
      <c r="G171" s="47" t="s">
        <v>34</v>
      </c>
      <c r="H171" s="41" t="s">
        <v>34</v>
      </c>
    </row>
    <row r="172" spans="2:9" x14ac:dyDescent="0.3">
      <c r="B172" s="45" t="s">
        <v>66</v>
      </c>
      <c r="C172" s="46" t="s">
        <v>34</v>
      </c>
      <c r="D172" s="18"/>
      <c r="E172" s="38">
        <v>2.5000000000000001E-2</v>
      </c>
      <c r="F172" s="38">
        <v>2</v>
      </c>
      <c r="G172" s="47" t="s">
        <v>34</v>
      </c>
      <c r="H172" s="41" t="s">
        <v>34</v>
      </c>
    </row>
    <row r="173" spans="2:9" x14ac:dyDescent="0.3">
      <c r="B173" s="10"/>
      <c r="C173" s="17"/>
      <c r="D173" s="18"/>
      <c r="E173" s="16"/>
      <c r="F173" s="16"/>
      <c r="G173" s="16"/>
      <c r="H173" s="19"/>
    </row>
    <row r="174" spans="2:9" x14ac:dyDescent="0.3">
      <c r="B174" s="10"/>
      <c r="C174" s="17"/>
      <c r="D174" s="18"/>
      <c r="E174" s="16"/>
      <c r="F174" s="16"/>
      <c r="G174" s="16"/>
      <c r="H174" s="19"/>
    </row>
    <row r="175" spans="2:9" x14ac:dyDescent="0.3">
      <c r="B175" s="10"/>
      <c r="C175" s="17"/>
      <c r="D175" s="18"/>
      <c r="E175" s="16"/>
      <c r="F175" s="16"/>
      <c r="G175" s="16"/>
      <c r="H175" s="19"/>
    </row>
    <row r="176" spans="2:9" x14ac:dyDescent="0.3">
      <c r="B176" s="10"/>
      <c r="C176" s="17"/>
      <c r="D176" s="18"/>
      <c r="E176" s="16"/>
      <c r="F176" s="16"/>
      <c r="G176" s="16"/>
      <c r="H176" s="19"/>
    </row>
    <row r="177" spans="2:10" x14ac:dyDescent="0.3">
      <c r="B177" s="10"/>
      <c r="C177" s="17"/>
      <c r="D177" s="18"/>
      <c r="E177" s="16"/>
      <c r="F177" s="16"/>
      <c r="G177" s="16"/>
      <c r="H177" s="19"/>
    </row>
    <row r="178" spans="2:10" x14ac:dyDescent="0.3">
      <c r="B178" s="10"/>
      <c r="C178" s="17"/>
      <c r="D178" s="18"/>
      <c r="E178" s="16"/>
      <c r="F178" s="16"/>
      <c r="G178" s="16"/>
      <c r="H178" s="19"/>
    </row>
    <row r="179" spans="2:10" ht="24.6" x14ac:dyDescent="0.3">
      <c r="B179" s="10"/>
      <c r="C179" s="17"/>
      <c r="D179" s="18"/>
      <c r="E179" s="16"/>
      <c r="F179" s="16"/>
      <c r="G179" s="16"/>
      <c r="H179" s="19"/>
      <c r="I179" s="29"/>
      <c r="J179" s="29"/>
    </row>
    <row r="180" spans="2:10" ht="19.8" thickBot="1" x14ac:dyDescent="0.35">
      <c r="B180" s="24"/>
      <c r="C180" s="21"/>
      <c r="D180" s="21"/>
      <c r="E180" s="21"/>
      <c r="F180" s="21"/>
      <c r="G180" s="21"/>
      <c r="H180" s="21"/>
      <c r="I180" s="21"/>
      <c r="J180" s="21"/>
    </row>
    <row r="181" spans="2:10" ht="19.8" thickBot="1" x14ac:dyDescent="0.5">
      <c r="B181" s="23" t="s">
        <v>28</v>
      </c>
      <c r="C181" s="19">
        <v>5184.54</v>
      </c>
      <c r="D181" s="25"/>
      <c r="E181" s="26"/>
      <c r="F181" s="26"/>
      <c r="G181" s="26"/>
      <c r="H181" s="27"/>
      <c r="I181" s="27"/>
      <c r="J181" s="28"/>
    </row>
    <row r="192" spans="2:10" ht="15" thickBot="1" x14ac:dyDescent="0.35"/>
    <row r="193" spans="2:11" ht="25.2" thickBot="1" x14ac:dyDescent="0.35">
      <c r="B193" s="60" t="s">
        <v>9</v>
      </c>
      <c r="C193" s="61"/>
      <c r="D193" s="61"/>
      <c r="E193" s="61"/>
      <c r="F193" s="61"/>
      <c r="G193" s="61"/>
      <c r="H193" s="61"/>
      <c r="I193" s="61"/>
      <c r="J193" s="61"/>
      <c r="K193" s="62"/>
    </row>
    <row r="194" spans="2:11" ht="19.8" thickBot="1" x14ac:dyDescent="0.35">
      <c r="B194" s="33" t="s">
        <v>20</v>
      </c>
      <c r="C194" s="34" t="s">
        <v>21</v>
      </c>
      <c r="D194" s="34" t="s">
        <v>22</v>
      </c>
      <c r="E194" s="34" t="s">
        <v>23</v>
      </c>
      <c r="F194" s="34" t="s">
        <v>24</v>
      </c>
      <c r="G194" s="34" t="s">
        <v>25</v>
      </c>
      <c r="H194" s="34" t="s">
        <v>26</v>
      </c>
      <c r="I194" s="34" t="s">
        <v>27</v>
      </c>
      <c r="J194" s="34" t="s">
        <v>7</v>
      </c>
      <c r="K194" s="34" t="s">
        <v>32</v>
      </c>
    </row>
    <row r="195" spans="2:11" ht="15" thickBot="1" x14ac:dyDescent="0.35">
      <c r="B195" s="45" t="s">
        <v>67</v>
      </c>
      <c r="C195" s="46" t="s">
        <v>34</v>
      </c>
      <c r="D195" s="18"/>
      <c r="E195" s="38" t="s">
        <v>68</v>
      </c>
      <c r="F195" s="38">
        <v>2</v>
      </c>
      <c r="G195" s="47" t="s">
        <v>34</v>
      </c>
      <c r="H195" s="48" t="s">
        <v>34</v>
      </c>
      <c r="I195" s="35">
        <f>SUM(H195:H233) + C235</f>
        <v>4526.1000000000004</v>
      </c>
      <c r="J195" s="32">
        <f xml:space="preserve"> (I195)*0.165 + 277.61</f>
        <v>1024.4165000000003</v>
      </c>
      <c r="K195" s="35">
        <f>I195 - J195</f>
        <v>3501.6835000000001</v>
      </c>
    </row>
    <row r="196" spans="2:11" x14ac:dyDescent="0.3">
      <c r="B196" s="45" t="s">
        <v>69</v>
      </c>
      <c r="C196" s="46" t="s">
        <v>34</v>
      </c>
      <c r="D196" s="18"/>
      <c r="E196" s="38" t="s">
        <v>70</v>
      </c>
      <c r="F196" s="38">
        <v>2</v>
      </c>
      <c r="G196" s="47" t="s">
        <v>34</v>
      </c>
      <c r="H196" s="41" t="s">
        <v>34</v>
      </c>
      <c r="I196" s="20"/>
    </row>
    <row r="197" spans="2:11" x14ac:dyDescent="0.3">
      <c r="B197" s="45" t="s">
        <v>71</v>
      </c>
      <c r="C197" s="46" t="s">
        <v>34</v>
      </c>
      <c r="D197" s="18"/>
      <c r="E197" s="38">
        <v>0.94</v>
      </c>
      <c r="F197" s="38">
        <v>21</v>
      </c>
      <c r="G197" s="47" t="s">
        <v>34</v>
      </c>
      <c r="H197" s="41" t="s">
        <v>34</v>
      </c>
      <c r="I197" s="20"/>
    </row>
    <row r="198" spans="2:11" x14ac:dyDescent="0.3">
      <c r="B198" s="45" t="s">
        <v>72</v>
      </c>
      <c r="C198" s="46" t="s">
        <v>34</v>
      </c>
      <c r="D198" s="18"/>
      <c r="E198" s="38">
        <v>0.72</v>
      </c>
      <c r="F198" s="38">
        <v>21</v>
      </c>
      <c r="G198" s="47" t="s">
        <v>34</v>
      </c>
      <c r="H198" s="41" t="s">
        <v>34</v>
      </c>
      <c r="I198" s="20"/>
    </row>
    <row r="199" spans="2:11" x14ac:dyDescent="0.3">
      <c r="B199" s="45" t="s">
        <v>73</v>
      </c>
      <c r="C199" s="46" t="s">
        <v>34</v>
      </c>
      <c r="D199" s="18"/>
      <c r="E199" s="38">
        <v>0.67</v>
      </c>
      <c r="F199" s="38">
        <v>21</v>
      </c>
      <c r="G199" s="47" t="s">
        <v>34</v>
      </c>
      <c r="H199" s="41" t="s">
        <v>34</v>
      </c>
      <c r="I199" s="20"/>
    </row>
    <row r="200" spans="2:11" x14ac:dyDescent="0.3">
      <c r="B200" s="45" t="s">
        <v>74</v>
      </c>
      <c r="C200" s="46" t="s">
        <v>34</v>
      </c>
      <c r="D200" s="18"/>
      <c r="E200" s="38">
        <v>0.64</v>
      </c>
      <c r="F200" s="38">
        <v>21</v>
      </c>
      <c r="G200" s="47" t="s">
        <v>34</v>
      </c>
      <c r="H200" s="41" t="s">
        <v>34</v>
      </c>
      <c r="I200" s="20"/>
    </row>
    <row r="201" spans="2:11" x14ac:dyDescent="0.3">
      <c r="B201" s="45" t="s">
        <v>74</v>
      </c>
      <c r="C201" s="46" t="s">
        <v>34</v>
      </c>
      <c r="D201" s="18"/>
      <c r="E201" s="38">
        <v>0.64</v>
      </c>
      <c r="F201" s="38">
        <v>21</v>
      </c>
      <c r="G201" s="47" t="s">
        <v>34</v>
      </c>
      <c r="H201" s="41" t="s">
        <v>34</v>
      </c>
      <c r="I201" s="20"/>
    </row>
    <row r="202" spans="2:11" ht="19.2" x14ac:dyDescent="0.3">
      <c r="B202" s="45" t="s">
        <v>75</v>
      </c>
      <c r="C202" s="46" t="s">
        <v>34</v>
      </c>
      <c r="D202" s="18"/>
      <c r="E202" s="38">
        <v>0.56000000000000005</v>
      </c>
      <c r="F202" s="38">
        <v>21</v>
      </c>
      <c r="G202" s="47" t="s">
        <v>34</v>
      </c>
      <c r="H202" s="41" t="s">
        <v>34</v>
      </c>
      <c r="I202" s="21"/>
      <c r="J202" s="21"/>
    </row>
    <row r="203" spans="2:11" x14ac:dyDescent="0.3">
      <c r="B203" s="45" t="s">
        <v>76</v>
      </c>
      <c r="C203" s="46" t="s">
        <v>34</v>
      </c>
      <c r="D203" s="18"/>
      <c r="E203" s="38">
        <v>0.55000000000000004</v>
      </c>
      <c r="F203" s="38">
        <v>21</v>
      </c>
      <c r="G203" s="47" t="s">
        <v>34</v>
      </c>
      <c r="H203" s="41" t="s">
        <v>34</v>
      </c>
      <c r="I203" s="20"/>
    </row>
    <row r="204" spans="2:11" x14ac:dyDescent="0.3">
      <c r="B204" s="45" t="s">
        <v>74</v>
      </c>
      <c r="C204" s="46" t="s">
        <v>34</v>
      </c>
      <c r="D204" s="18"/>
      <c r="E204" s="38">
        <v>0.54</v>
      </c>
      <c r="F204" s="38">
        <v>21</v>
      </c>
      <c r="G204" s="47" t="s">
        <v>34</v>
      </c>
      <c r="H204" s="41" t="s">
        <v>34</v>
      </c>
      <c r="I204" s="20"/>
    </row>
    <row r="205" spans="2:11" x14ac:dyDescent="0.3">
      <c r="B205" s="45" t="s">
        <v>77</v>
      </c>
      <c r="C205" s="46" t="s">
        <v>34</v>
      </c>
      <c r="D205" s="18"/>
      <c r="E205" s="38">
        <v>0.16</v>
      </c>
      <c r="F205" s="38">
        <v>8</v>
      </c>
      <c r="G205" s="47" t="s">
        <v>34</v>
      </c>
      <c r="H205" s="41" t="s">
        <v>34</v>
      </c>
      <c r="I205" s="20"/>
    </row>
    <row r="206" spans="2:11" x14ac:dyDescent="0.3">
      <c r="B206" s="45" t="s">
        <v>78</v>
      </c>
      <c r="C206" s="46" t="s">
        <v>34</v>
      </c>
      <c r="D206" s="18"/>
      <c r="E206" s="38">
        <v>0.41</v>
      </c>
      <c r="F206" s="38">
        <v>21</v>
      </c>
      <c r="G206" s="47" t="s">
        <v>34</v>
      </c>
      <c r="H206" s="41" t="s">
        <v>34</v>
      </c>
      <c r="I206" s="20"/>
    </row>
    <row r="207" spans="2:11" x14ac:dyDescent="0.3">
      <c r="B207" s="45" t="s">
        <v>79</v>
      </c>
      <c r="C207" s="46" t="s">
        <v>34</v>
      </c>
      <c r="D207" s="18"/>
      <c r="E207" s="38">
        <v>0.11</v>
      </c>
      <c r="F207" s="38">
        <v>7</v>
      </c>
      <c r="G207" s="47" t="s">
        <v>34</v>
      </c>
      <c r="H207" s="41" t="s">
        <v>34</v>
      </c>
      <c r="I207" s="20"/>
    </row>
    <row r="208" spans="2:11" x14ac:dyDescent="0.3">
      <c r="B208" s="45" t="s">
        <v>80</v>
      </c>
      <c r="C208" s="46" t="s">
        <v>34</v>
      </c>
      <c r="D208" s="18"/>
      <c r="E208" s="38">
        <v>0.1</v>
      </c>
      <c r="F208" s="38">
        <v>7</v>
      </c>
      <c r="G208" s="47" t="s">
        <v>34</v>
      </c>
      <c r="H208" s="41" t="s">
        <v>34</v>
      </c>
      <c r="I208" s="20"/>
    </row>
    <row r="209" spans="2:9" x14ac:dyDescent="0.3">
      <c r="B209" s="45" t="s">
        <v>81</v>
      </c>
      <c r="C209" s="46" t="s">
        <v>34</v>
      </c>
      <c r="D209" s="18"/>
      <c r="E209" s="38">
        <v>8.8999999999999996E-2</v>
      </c>
      <c r="F209" s="38">
        <v>7</v>
      </c>
      <c r="G209" s="47" t="s">
        <v>34</v>
      </c>
      <c r="H209" s="41" t="s">
        <v>34</v>
      </c>
      <c r="I209" s="20"/>
    </row>
    <row r="210" spans="2:9" x14ac:dyDescent="0.3">
      <c r="B210" s="45" t="s">
        <v>82</v>
      </c>
      <c r="C210" s="46" t="s">
        <v>34</v>
      </c>
      <c r="D210" s="18"/>
      <c r="E210" s="38" t="s">
        <v>83</v>
      </c>
      <c r="F210" s="38">
        <v>6</v>
      </c>
      <c r="G210" s="47" t="s">
        <v>34</v>
      </c>
      <c r="H210" s="41" t="s">
        <v>34</v>
      </c>
      <c r="I210" s="20"/>
    </row>
    <row r="211" spans="2:9" x14ac:dyDescent="0.3">
      <c r="B211" s="45" t="s">
        <v>84</v>
      </c>
      <c r="C211" s="46" t="s">
        <v>34</v>
      </c>
      <c r="D211" s="18"/>
      <c r="E211" s="38" t="s">
        <v>85</v>
      </c>
      <c r="F211" s="38">
        <v>5</v>
      </c>
      <c r="G211" s="47" t="s">
        <v>34</v>
      </c>
      <c r="H211" s="41" t="s">
        <v>34</v>
      </c>
      <c r="I211" s="20"/>
    </row>
    <row r="212" spans="2:9" x14ac:dyDescent="0.3">
      <c r="B212" s="45" t="s">
        <v>86</v>
      </c>
      <c r="C212" s="46" t="s">
        <v>34</v>
      </c>
      <c r="D212" s="18"/>
      <c r="E212" s="38" t="s">
        <v>87</v>
      </c>
      <c r="F212" s="38">
        <v>5</v>
      </c>
      <c r="G212" s="47" t="s">
        <v>34</v>
      </c>
      <c r="H212" s="41" t="s">
        <v>34</v>
      </c>
      <c r="I212" s="20"/>
    </row>
    <row r="213" spans="2:9" x14ac:dyDescent="0.3">
      <c r="B213" s="45" t="s">
        <v>88</v>
      </c>
      <c r="C213" s="46" t="s">
        <v>34</v>
      </c>
      <c r="D213" s="18"/>
      <c r="E213" s="38" t="s">
        <v>89</v>
      </c>
      <c r="F213" s="38">
        <v>5</v>
      </c>
      <c r="G213" s="47" t="s">
        <v>34</v>
      </c>
      <c r="H213" s="41" t="s">
        <v>34</v>
      </c>
      <c r="I213" s="20"/>
    </row>
    <row r="214" spans="2:9" x14ac:dyDescent="0.3">
      <c r="B214" s="45" t="s">
        <v>88</v>
      </c>
      <c r="C214" s="46" t="s">
        <v>34</v>
      </c>
      <c r="D214" s="18"/>
      <c r="E214" s="38" t="s">
        <v>89</v>
      </c>
      <c r="F214" s="38">
        <v>5</v>
      </c>
      <c r="G214" s="47" t="s">
        <v>34</v>
      </c>
      <c r="H214" s="41" t="s">
        <v>34</v>
      </c>
      <c r="I214" s="20"/>
    </row>
    <row r="215" spans="2:9" x14ac:dyDescent="0.3">
      <c r="B215" s="45" t="s">
        <v>90</v>
      </c>
      <c r="C215" s="46" t="s">
        <v>34</v>
      </c>
      <c r="D215" s="18"/>
      <c r="E215" s="38" t="s">
        <v>91</v>
      </c>
      <c r="F215" s="38">
        <v>5</v>
      </c>
      <c r="G215" s="47" t="s">
        <v>34</v>
      </c>
      <c r="H215" s="41" t="s">
        <v>34</v>
      </c>
      <c r="I215" s="20"/>
    </row>
    <row r="216" spans="2:9" x14ac:dyDescent="0.3">
      <c r="B216" s="45" t="s">
        <v>92</v>
      </c>
      <c r="C216" s="46" t="s">
        <v>34</v>
      </c>
      <c r="D216" s="18"/>
      <c r="E216" s="38" t="s">
        <v>93</v>
      </c>
      <c r="F216" s="38">
        <v>5</v>
      </c>
      <c r="G216" s="47" t="s">
        <v>34</v>
      </c>
      <c r="H216" s="41" t="s">
        <v>34</v>
      </c>
    </row>
    <row r="217" spans="2:9" ht="19.2" x14ac:dyDescent="0.45">
      <c r="B217" s="22"/>
      <c r="C217" s="17"/>
      <c r="D217" s="18"/>
      <c r="E217" s="16"/>
      <c r="F217" s="16"/>
      <c r="G217" s="16"/>
      <c r="H217" s="19"/>
    </row>
    <row r="218" spans="2:9" x14ac:dyDescent="0.3">
      <c r="B218" s="10"/>
      <c r="C218" s="17"/>
      <c r="D218" s="18"/>
      <c r="E218" s="16"/>
      <c r="F218" s="16"/>
      <c r="G218" s="16"/>
      <c r="H218" s="19"/>
    </row>
    <row r="219" spans="2:9" x14ac:dyDescent="0.3">
      <c r="B219" s="10"/>
      <c r="C219" s="17"/>
      <c r="D219" s="18"/>
      <c r="E219" s="16"/>
      <c r="F219" s="16"/>
      <c r="G219" s="16"/>
      <c r="H219" s="19"/>
    </row>
    <row r="220" spans="2:9" x14ac:dyDescent="0.3">
      <c r="B220" s="10"/>
      <c r="C220" s="17"/>
      <c r="D220" s="18"/>
      <c r="E220" s="16"/>
      <c r="F220" s="16"/>
      <c r="G220" s="16"/>
      <c r="H220" s="19"/>
    </row>
    <row r="221" spans="2:9" x14ac:dyDescent="0.3">
      <c r="B221" s="10"/>
      <c r="C221" s="17"/>
      <c r="D221" s="18"/>
      <c r="E221" s="16"/>
      <c r="F221" s="16"/>
      <c r="G221" s="16"/>
      <c r="H221" s="19"/>
    </row>
    <row r="222" spans="2:9" x14ac:dyDescent="0.3">
      <c r="B222" s="10"/>
      <c r="C222" s="17"/>
      <c r="D222" s="18"/>
      <c r="E222" s="16"/>
      <c r="F222" s="16"/>
      <c r="G222" s="16"/>
      <c r="H222" s="19"/>
    </row>
    <row r="223" spans="2:9" x14ac:dyDescent="0.3">
      <c r="B223" s="10"/>
      <c r="C223" s="17"/>
      <c r="D223" s="18"/>
      <c r="E223" s="16"/>
      <c r="F223" s="16"/>
      <c r="G223" s="16"/>
      <c r="H223" s="19"/>
    </row>
    <row r="224" spans="2:9" x14ac:dyDescent="0.3">
      <c r="B224" s="10"/>
      <c r="C224" s="17"/>
      <c r="D224" s="18"/>
      <c r="E224" s="16"/>
      <c r="F224" s="16"/>
      <c r="G224" s="16"/>
      <c r="H224" s="19"/>
    </row>
    <row r="225" spans="2:10" x14ac:dyDescent="0.3">
      <c r="B225" s="10"/>
      <c r="C225" s="17"/>
      <c r="D225" s="18"/>
      <c r="E225" s="16"/>
      <c r="F225" s="16"/>
      <c r="G225" s="16"/>
      <c r="H225" s="19"/>
    </row>
    <row r="226" spans="2:10" x14ac:dyDescent="0.3">
      <c r="B226" s="10"/>
      <c r="C226" s="17"/>
      <c r="D226" s="18"/>
      <c r="E226" s="16"/>
      <c r="F226" s="16"/>
      <c r="G226" s="16"/>
      <c r="H226" s="19"/>
    </row>
    <row r="227" spans="2:10" x14ac:dyDescent="0.3">
      <c r="B227" s="10"/>
      <c r="C227" s="17"/>
      <c r="D227" s="18"/>
      <c r="E227" s="16"/>
      <c r="F227" s="16"/>
      <c r="G227" s="16"/>
      <c r="H227" s="19"/>
    </row>
    <row r="228" spans="2:10" x14ac:dyDescent="0.3">
      <c r="B228" s="10"/>
      <c r="C228" s="17"/>
      <c r="D228" s="18"/>
      <c r="E228" s="16"/>
      <c r="F228" s="16"/>
      <c r="G228" s="16"/>
      <c r="H228" s="19"/>
    </row>
    <row r="229" spans="2:10" x14ac:dyDescent="0.3">
      <c r="B229" s="10"/>
      <c r="C229" s="17"/>
      <c r="D229" s="18"/>
      <c r="E229" s="16"/>
      <c r="F229" s="16"/>
      <c r="G229" s="16"/>
      <c r="H229" s="19"/>
    </row>
    <row r="230" spans="2:10" x14ac:dyDescent="0.3">
      <c r="B230" s="10"/>
      <c r="C230" s="17"/>
      <c r="D230" s="18"/>
      <c r="E230" s="16"/>
      <c r="F230" s="16"/>
      <c r="G230" s="16"/>
      <c r="H230" s="19"/>
    </row>
    <row r="231" spans="2:10" x14ac:dyDescent="0.3">
      <c r="B231" s="10"/>
      <c r="C231" s="17"/>
      <c r="D231" s="18"/>
      <c r="E231" s="16"/>
      <c r="F231" s="16"/>
      <c r="G231" s="16"/>
      <c r="H231" s="19"/>
    </row>
    <row r="232" spans="2:10" x14ac:dyDescent="0.3">
      <c r="B232" s="10"/>
      <c r="C232" s="17"/>
      <c r="D232" s="18"/>
      <c r="E232" s="16"/>
      <c r="F232" s="16"/>
      <c r="G232" s="16"/>
      <c r="H232" s="19"/>
    </row>
    <row r="233" spans="2:10" ht="24.6" x14ac:dyDescent="0.3">
      <c r="B233" s="10"/>
      <c r="C233" s="17"/>
      <c r="D233" s="18"/>
      <c r="E233" s="16"/>
      <c r="F233" s="16"/>
      <c r="G233" s="16"/>
      <c r="H233" s="19"/>
      <c r="I233" s="29"/>
      <c r="J233" s="29"/>
    </row>
    <row r="234" spans="2:10" ht="19.8" thickBot="1" x14ac:dyDescent="0.35">
      <c r="B234" s="24"/>
      <c r="C234" s="21"/>
      <c r="D234" s="21"/>
      <c r="E234" s="21"/>
      <c r="F234" s="21"/>
      <c r="G234" s="21"/>
      <c r="H234" s="21"/>
      <c r="I234" s="21"/>
      <c r="J234" s="21"/>
    </row>
    <row r="235" spans="2:10" ht="19.8" thickBot="1" x14ac:dyDescent="0.5">
      <c r="B235" s="23" t="s">
        <v>28</v>
      </c>
      <c r="C235" s="19">
        <v>4526.1000000000004</v>
      </c>
      <c r="D235" s="25"/>
      <c r="E235" s="26"/>
      <c r="F235" s="26"/>
      <c r="G235" s="26"/>
      <c r="H235" s="27"/>
      <c r="I235" s="27"/>
      <c r="J235" s="28"/>
    </row>
    <row r="246" spans="2:11" ht="15" thickBot="1" x14ac:dyDescent="0.35"/>
    <row r="247" spans="2:11" ht="25.2" thickBot="1" x14ac:dyDescent="0.35">
      <c r="B247" s="60" t="s">
        <v>10</v>
      </c>
      <c r="C247" s="61"/>
      <c r="D247" s="61"/>
      <c r="E247" s="61"/>
      <c r="F247" s="61"/>
      <c r="G247" s="61"/>
      <c r="H247" s="61"/>
      <c r="I247" s="61"/>
      <c r="J247" s="61"/>
      <c r="K247" s="62"/>
    </row>
    <row r="248" spans="2:11" ht="19.8" thickBot="1" x14ac:dyDescent="0.35">
      <c r="B248" s="33" t="s">
        <v>20</v>
      </c>
      <c r="C248" s="34" t="s">
        <v>21</v>
      </c>
      <c r="D248" s="34" t="s">
        <v>22</v>
      </c>
      <c r="E248" s="34" t="s">
        <v>23</v>
      </c>
      <c r="F248" s="34" t="s">
        <v>24</v>
      </c>
      <c r="G248" s="34" t="s">
        <v>25</v>
      </c>
      <c r="H248" s="34" t="s">
        <v>26</v>
      </c>
      <c r="I248" s="34" t="s">
        <v>27</v>
      </c>
      <c r="J248" s="34" t="s">
        <v>7</v>
      </c>
      <c r="K248" s="34" t="s">
        <v>32</v>
      </c>
    </row>
    <row r="249" spans="2:11" ht="15" thickBot="1" x14ac:dyDescent="0.35">
      <c r="B249" s="45" t="s">
        <v>94</v>
      </c>
      <c r="C249" s="46" t="s">
        <v>34</v>
      </c>
      <c r="D249" s="18"/>
      <c r="E249" s="38">
        <v>0.61</v>
      </c>
      <c r="F249" s="38">
        <v>21</v>
      </c>
      <c r="G249" s="47" t="s">
        <v>34</v>
      </c>
      <c r="H249" s="48" t="s">
        <v>34</v>
      </c>
      <c r="I249" s="35">
        <f>SUM(H249:H287) + C289</f>
        <v>8201.73</v>
      </c>
      <c r="J249" s="32">
        <f xml:space="preserve"> (I249)*0.165 + 620.173</f>
        <v>1973.4584500000001</v>
      </c>
      <c r="K249" s="35">
        <f>I249 - J249</f>
        <v>6228.2715499999995</v>
      </c>
    </row>
    <row r="250" spans="2:11" x14ac:dyDescent="0.3">
      <c r="B250" s="45" t="s">
        <v>95</v>
      </c>
      <c r="C250" s="46" t="s">
        <v>34</v>
      </c>
      <c r="D250" s="18"/>
      <c r="E250" s="38">
        <v>0.12</v>
      </c>
      <c r="F250" s="38">
        <v>7</v>
      </c>
      <c r="G250" s="47" t="s">
        <v>34</v>
      </c>
      <c r="H250" s="41" t="s">
        <v>34</v>
      </c>
      <c r="I250" s="20"/>
    </row>
    <row r="251" spans="2:11" x14ac:dyDescent="0.3">
      <c r="B251" s="45" t="s">
        <v>96</v>
      </c>
      <c r="C251" s="46" t="s">
        <v>34</v>
      </c>
      <c r="D251" s="18"/>
      <c r="E251" s="38">
        <v>0.42</v>
      </c>
      <c r="F251" s="38">
        <v>21</v>
      </c>
      <c r="G251" s="47" t="s">
        <v>34</v>
      </c>
      <c r="H251" s="41" t="s">
        <v>34</v>
      </c>
      <c r="I251" s="20"/>
    </row>
    <row r="252" spans="2:11" x14ac:dyDescent="0.3">
      <c r="B252" s="45" t="s">
        <v>97</v>
      </c>
      <c r="C252" s="46" t="s">
        <v>34</v>
      </c>
      <c r="D252" s="18"/>
      <c r="E252" s="38" t="s">
        <v>98</v>
      </c>
      <c r="F252" s="38">
        <v>5</v>
      </c>
      <c r="G252" s="47" t="s">
        <v>34</v>
      </c>
      <c r="H252" s="41" t="s">
        <v>34</v>
      </c>
      <c r="I252" s="20"/>
    </row>
    <row r="253" spans="2:11" x14ac:dyDescent="0.3">
      <c r="B253" s="45" t="s">
        <v>99</v>
      </c>
      <c r="C253" s="46" t="s">
        <v>34</v>
      </c>
      <c r="D253" s="18"/>
      <c r="E253" s="38">
        <v>5.0999999999999997E-2</v>
      </c>
      <c r="F253" s="38">
        <v>2</v>
      </c>
      <c r="G253" s="47" t="s">
        <v>34</v>
      </c>
      <c r="H253" s="41" t="s">
        <v>34</v>
      </c>
      <c r="I253" s="20"/>
    </row>
    <row r="254" spans="2:11" x14ac:dyDescent="0.3">
      <c r="B254" s="45" t="s">
        <v>100</v>
      </c>
      <c r="C254" s="46" t="s">
        <v>34</v>
      </c>
      <c r="D254" s="18"/>
      <c r="E254" s="38" t="s">
        <v>101</v>
      </c>
      <c r="F254" s="38">
        <v>2</v>
      </c>
      <c r="G254" s="47" t="s">
        <v>34</v>
      </c>
      <c r="H254" s="41" t="s">
        <v>34</v>
      </c>
      <c r="I254" s="20"/>
    </row>
    <row r="255" spans="2:11" x14ac:dyDescent="0.3">
      <c r="B255" s="45" t="s">
        <v>102</v>
      </c>
      <c r="C255" s="46" t="s">
        <v>34</v>
      </c>
      <c r="D255" s="18"/>
      <c r="E255" s="38">
        <v>0.69</v>
      </c>
      <c r="F255" s="38">
        <v>21</v>
      </c>
      <c r="G255" s="47" t="s">
        <v>34</v>
      </c>
      <c r="H255" s="41" t="s">
        <v>34</v>
      </c>
      <c r="I255" s="20"/>
    </row>
    <row r="256" spans="2:11" ht="19.2" x14ac:dyDescent="0.3">
      <c r="B256" s="45" t="s">
        <v>103</v>
      </c>
      <c r="C256" s="46" t="s">
        <v>34</v>
      </c>
      <c r="D256" s="18"/>
      <c r="E256" s="38">
        <v>0.41</v>
      </c>
      <c r="F256" s="38">
        <v>21</v>
      </c>
      <c r="G256" s="47" t="s">
        <v>34</v>
      </c>
      <c r="H256" s="41" t="s">
        <v>34</v>
      </c>
      <c r="I256" s="21"/>
      <c r="J256" s="21"/>
    </row>
    <row r="257" spans="2:9" x14ac:dyDescent="0.3">
      <c r="B257" s="45" t="s">
        <v>104</v>
      </c>
      <c r="C257" s="46" t="s">
        <v>34</v>
      </c>
      <c r="D257" s="18"/>
      <c r="E257" s="38" t="s">
        <v>105</v>
      </c>
      <c r="F257" s="38">
        <v>2</v>
      </c>
      <c r="G257" s="47" t="s">
        <v>34</v>
      </c>
      <c r="H257" s="41" t="s">
        <v>34</v>
      </c>
      <c r="I257" s="20"/>
    </row>
    <row r="258" spans="2:9" x14ac:dyDescent="0.3">
      <c r="B258" s="45" t="s">
        <v>106</v>
      </c>
      <c r="C258" s="46" t="s">
        <v>34</v>
      </c>
      <c r="D258" s="18"/>
      <c r="E258" s="38">
        <v>0.08</v>
      </c>
      <c r="F258" s="38">
        <v>5</v>
      </c>
      <c r="G258" s="47" t="s">
        <v>34</v>
      </c>
      <c r="H258" s="41" t="s">
        <v>34</v>
      </c>
      <c r="I258" s="20"/>
    </row>
    <row r="259" spans="2:9" x14ac:dyDescent="0.3">
      <c r="B259" s="45" t="s">
        <v>107</v>
      </c>
      <c r="C259" s="46" t="s">
        <v>34</v>
      </c>
      <c r="D259" s="18"/>
      <c r="E259" s="38">
        <v>0.08</v>
      </c>
      <c r="F259" s="38">
        <v>6</v>
      </c>
      <c r="G259" s="47" t="s">
        <v>34</v>
      </c>
      <c r="H259" s="41" t="s">
        <v>34</v>
      </c>
      <c r="I259" s="20"/>
    </row>
    <row r="260" spans="2:9" x14ac:dyDescent="0.3">
      <c r="B260" s="45" t="s">
        <v>108</v>
      </c>
      <c r="C260" s="46" t="s">
        <v>34</v>
      </c>
      <c r="D260" s="18"/>
      <c r="E260" s="38">
        <v>4.8000000000000001E-2</v>
      </c>
      <c r="F260" s="38">
        <v>7</v>
      </c>
      <c r="G260" s="47" t="s">
        <v>34</v>
      </c>
      <c r="H260" s="41" t="s">
        <v>34</v>
      </c>
      <c r="I260" s="20"/>
    </row>
    <row r="261" spans="2:9" x14ac:dyDescent="0.3">
      <c r="B261" s="45" t="s">
        <v>109</v>
      </c>
      <c r="C261" s="46" t="s">
        <v>34</v>
      </c>
      <c r="D261" s="18"/>
      <c r="E261" s="38">
        <v>4.2999999999999997E-2</v>
      </c>
      <c r="F261" s="38">
        <v>3</v>
      </c>
      <c r="G261" s="47" t="s">
        <v>34</v>
      </c>
      <c r="H261" s="41" t="s">
        <v>34</v>
      </c>
      <c r="I261" s="20"/>
    </row>
    <row r="262" spans="2:9" x14ac:dyDescent="0.3">
      <c r="B262" s="45" t="s">
        <v>110</v>
      </c>
      <c r="C262" s="46" t="s">
        <v>34</v>
      </c>
      <c r="D262" s="18"/>
      <c r="E262" s="38" t="s">
        <v>111</v>
      </c>
      <c r="F262" s="38">
        <v>4</v>
      </c>
      <c r="G262" s="47" t="s">
        <v>34</v>
      </c>
      <c r="H262" s="41" t="s">
        <v>34</v>
      </c>
      <c r="I262" s="20"/>
    </row>
    <row r="263" spans="2:9" x14ac:dyDescent="0.3">
      <c r="B263" s="45" t="s">
        <v>112</v>
      </c>
      <c r="C263" s="46" t="s">
        <v>34</v>
      </c>
      <c r="D263" s="18"/>
      <c r="E263" s="38">
        <v>4.2000000000000003E-2</v>
      </c>
      <c r="F263" s="38">
        <v>4</v>
      </c>
      <c r="G263" s="47" t="s">
        <v>34</v>
      </c>
      <c r="H263" s="41" t="s">
        <v>34</v>
      </c>
      <c r="I263" s="20"/>
    </row>
    <row r="264" spans="2:9" x14ac:dyDescent="0.3">
      <c r="B264" s="16"/>
      <c r="C264" s="17"/>
      <c r="D264" s="18"/>
      <c r="E264" s="16"/>
      <c r="F264" s="16"/>
      <c r="G264" s="16"/>
      <c r="H264" s="19"/>
      <c r="I264" s="20"/>
    </row>
    <row r="265" spans="2:9" x14ac:dyDescent="0.3">
      <c r="B265" s="16"/>
      <c r="C265" s="17"/>
      <c r="D265" s="18"/>
      <c r="E265" s="16"/>
      <c r="F265" s="16"/>
      <c r="G265" s="16"/>
      <c r="H265" s="19"/>
      <c r="I265" s="20"/>
    </row>
    <row r="266" spans="2:9" x14ac:dyDescent="0.3">
      <c r="B266" s="16"/>
      <c r="C266" s="17"/>
      <c r="D266" s="18"/>
      <c r="E266" s="16"/>
      <c r="F266" s="16"/>
      <c r="G266" s="16"/>
      <c r="H266" s="19"/>
      <c r="I266" s="20"/>
    </row>
    <row r="267" spans="2:9" x14ac:dyDescent="0.3">
      <c r="B267" s="16"/>
      <c r="C267" s="17"/>
      <c r="D267" s="18"/>
      <c r="E267" s="16"/>
      <c r="F267" s="16"/>
      <c r="G267" s="16"/>
      <c r="H267" s="19"/>
      <c r="I267" s="20"/>
    </row>
    <row r="268" spans="2:9" x14ac:dyDescent="0.3">
      <c r="B268" s="16"/>
      <c r="C268" s="17"/>
      <c r="D268" s="18"/>
      <c r="E268" s="16"/>
      <c r="F268" s="16"/>
      <c r="G268" s="16"/>
      <c r="H268" s="19"/>
      <c r="I268" s="20"/>
    </row>
    <row r="269" spans="2:9" x14ac:dyDescent="0.3">
      <c r="B269" s="16"/>
      <c r="C269" s="17"/>
      <c r="D269" s="18"/>
      <c r="E269" s="16"/>
      <c r="F269" s="16"/>
      <c r="G269" s="16"/>
      <c r="H269" s="19"/>
      <c r="I269" s="20"/>
    </row>
    <row r="270" spans="2:9" x14ac:dyDescent="0.3">
      <c r="B270" s="10"/>
      <c r="C270" s="17"/>
      <c r="D270" s="18"/>
      <c r="E270" s="16"/>
      <c r="F270" s="16"/>
      <c r="G270" s="16"/>
      <c r="H270" s="19"/>
    </row>
    <row r="271" spans="2:9" ht="19.2" x14ac:dyDescent="0.45">
      <c r="B271" s="22"/>
      <c r="C271" s="17"/>
      <c r="D271" s="18"/>
      <c r="E271" s="16"/>
      <c r="F271" s="16"/>
      <c r="G271" s="16"/>
      <c r="H271" s="19"/>
    </row>
    <row r="272" spans="2:9" x14ac:dyDescent="0.3">
      <c r="B272" s="10"/>
      <c r="C272" s="17"/>
      <c r="D272" s="18"/>
      <c r="E272" s="16"/>
      <c r="F272" s="16"/>
      <c r="G272" s="16"/>
      <c r="H272" s="19"/>
    </row>
    <row r="273" spans="2:10" x14ac:dyDescent="0.3">
      <c r="B273" s="10"/>
      <c r="C273" s="17"/>
      <c r="D273" s="18"/>
      <c r="E273" s="16"/>
      <c r="F273" s="16"/>
      <c r="G273" s="16"/>
      <c r="H273" s="19"/>
    </row>
    <row r="274" spans="2:10" x14ac:dyDescent="0.3">
      <c r="B274" s="10"/>
      <c r="C274" s="17"/>
      <c r="D274" s="18"/>
      <c r="E274" s="16"/>
      <c r="F274" s="16"/>
      <c r="G274" s="16"/>
      <c r="H274" s="19"/>
    </row>
    <row r="275" spans="2:10" x14ac:dyDescent="0.3">
      <c r="B275" s="10"/>
      <c r="C275" s="17"/>
      <c r="D275" s="18"/>
      <c r="E275" s="16"/>
      <c r="F275" s="16"/>
      <c r="G275" s="16"/>
      <c r="H275" s="19"/>
    </row>
    <row r="276" spans="2:10" x14ac:dyDescent="0.3">
      <c r="B276" s="10"/>
      <c r="C276" s="17"/>
      <c r="D276" s="18"/>
      <c r="E276" s="16"/>
      <c r="F276" s="16"/>
      <c r="G276" s="16"/>
      <c r="H276" s="19"/>
    </row>
    <row r="277" spans="2:10" x14ac:dyDescent="0.3">
      <c r="B277" s="10"/>
      <c r="C277" s="17"/>
      <c r="D277" s="18"/>
      <c r="E277" s="16"/>
      <c r="F277" s="16"/>
      <c r="G277" s="16"/>
      <c r="H277" s="19"/>
    </row>
    <row r="278" spans="2:10" x14ac:dyDescent="0.3">
      <c r="B278" s="10"/>
      <c r="C278" s="17"/>
      <c r="D278" s="18"/>
      <c r="E278" s="16"/>
      <c r="F278" s="16"/>
      <c r="G278" s="16"/>
      <c r="H278" s="19"/>
    </row>
    <row r="279" spans="2:10" x14ac:dyDescent="0.3">
      <c r="B279" s="10"/>
      <c r="C279" s="17"/>
      <c r="D279" s="18"/>
      <c r="E279" s="16"/>
      <c r="F279" s="16"/>
      <c r="G279" s="16"/>
      <c r="H279" s="19"/>
    </row>
    <row r="280" spans="2:10" x14ac:dyDescent="0.3">
      <c r="B280" s="10"/>
      <c r="C280" s="17"/>
      <c r="D280" s="18"/>
      <c r="E280" s="16"/>
      <c r="F280" s="16"/>
      <c r="G280" s="16"/>
      <c r="H280" s="19"/>
    </row>
    <row r="281" spans="2:10" x14ac:dyDescent="0.3">
      <c r="B281" s="10"/>
      <c r="C281" s="17"/>
      <c r="D281" s="18"/>
      <c r="E281" s="16"/>
      <c r="F281" s="16"/>
      <c r="G281" s="16"/>
      <c r="H281" s="19"/>
    </row>
    <row r="282" spans="2:10" x14ac:dyDescent="0.3">
      <c r="B282" s="10"/>
      <c r="C282" s="17"/>
      <c r="D282" s="18"/>
      <c r="E282" s="16"/>
      <c r="F282" s="16"/>
      <c r="G282" s="16"/>
      <c r="H282" s="19"/>
    </row>
    <row r="283" spans="2:10" x14ac:dyDescent="0.3">
      <c r="B283" s="10"/>
      <c r="C283" s="17"/>
      <c r="D283" s="18"/>
      <c r="E283" s="16"/>
      <c r="F283" s="16"/>
      <c r="G283" s="16"/>
      <c r="H283" s="19"/>
    </row>
    <row r="284" spans="2:10" x14ac:dyDescent="0.3">
      <c r="B284" s="10"/>
      <c r="C284" s="17"/>
      <c r="D284" s="18"/>
      <c r="E284" s="16"/>
      <c r="F284" s="16"/>
      <c r="G284" s="16"/>
      <c r="H284" s="19"/>
    </row>
    <row r="285" spans="2:10" x14ac:dyDescent="0.3">
      <c r="B285" s="10"/>
      <c r="C285" s="17"/>
      <c r="D285" s="18"/>
      <c r="E285" s="16"/>
      <c r="F285" s="16"/>
      <c r="G285" s="16"/>
      <c r="H285" s="19"/>
    </row>
    <row r="286" spans="2:10" x14ac:dyDescent="0.3">
      <c r="B286" s="10"/>
      <c r="C286" s="17"/>
      <c r="D286" s="18"/>
      <c r="E286" s="16"/>
      <c r="F286" s="16"/>
      <c r="G286" s="16"/>
      <c r="H286" s="19"/>
    </row>
    <row r="287" spans="2:10" ht="24.6" x14ac:dyDescent="0.3">
      <c r="B287" s="10"/>
      <c r="C287" s="17"/>
      <c r="D287" s="18"/>
      <c r="E287" s="16"/>
      <c r="F287" s="16"/>
      <c r="G287" s="16"/>
      <c r="H287" s="19"/>
      <c r="I287" s="29"/>
      <c r="J287" s="29"/>
    </row>
    <row r="288" spans="2:10" ht="19.8" thickBot="1" x14ac:dyDescent="0.35">
      <c r="B288" s="24"/>
      <c r="C288" s="21"/>
      <c r="D288" s="21"/>
      <c r="E288" s="21"/>
      <c r="F288" s="21"/>
      <c r="G288" s="21"/>
      <c r="H288" s="21"/>
      <c r="I288" s="21"/>
      <c r="J288" s="21"/>
    </row>
    <row r="289" spans="2:11" ht="19.8" thickBot="1" x14ac:dyDescent="0.5">
      <c r="B289" s="23" t="s">
        <v>28</v>
      </c>
      <c r="C289" s="39">
        <v>8201.73</v>
      </c>
      <c r="D289" s="25"/>
      <c r="E289" s="26"/>
      <c r="F289" s="26"/>
      <c r="G289" s="26"/>
      <c r="H289" s="27"/>
      <c r="I289" s="27"/>
      <c r="J289" s="28"/>
    </row>
    <row r="300" spans="2:11" ht="15" thickBot="1" x14ac:dyDescent="0.35"/>
    <row r="301" spans="2:11" ht="25.2" thickBot="1" x14ac:dyDescent="0.35">
      <c r="B301" s="60" t="s">
        <v>11</v>
      </c>
      <c r="C301" s="61"/>
      <c r="D301" s="61"/>
      <c r="E301" s="61"/>
      <c r="F301" s="61"/>
      <c r="G301" s="61"/>
      <c r="H301" s="61"/>
      <c r="I301" s="61"/>
      <c r="J301" s="61"/>
      <c r="K301" s="62"/>
    </row>
    <row r="302" spans="2:11" ht="19.8" thickBot="1" x14ac:dyDescent="0.35">
      <c r="B302" s="33" t="s">
        <v>20</v>
      </c>
      <c r="C302" s="34" t="s">
        <v>21</v>
      </c>
      <c r="D302" s="34" t="s">
        <v>22</v>
      </c>
      <c r="E302" s="34" t="s">
        <v>23</v>
      </c>
      <c r="F302" s="34" t="s">
        <v>24</v>
      </c>
      <c r="G302" s="34" t="s">
        <v>25</v>
      </c>
      <c r="H302" s="34" t="s">
        <v>26</v>
      </c>
      <c r="I302" s="34" t="s">
        <v>27</v>
      </c>
      <c r="J302" s="34" t="s">
        <v>7</v>
      </c>
      <c r="K302" s="34" t="s">
        <v>32</v>
      </c>
    </row>
    <row r="303" spans="2:11" ht="15" thickBot="1" x14ac:dyDescent="0.35">
      <c r="B303" s="45" t="s">
        <v>113</v>
      </c>
      <c r="C303" s="46" t="s">
        <v>34</v>
      </c>
      <c r="D303" s="18"/>
      <c r="E303" s="38" t="s">
        <v>50</v>
      </c>
      <c r="F303" s="38">
        <v>2</v>
      </c>
      <c r="G303" s="47" t="s">
        <v>34</v>
      </c>
      <c r="H303" s="48" t="s">
        <v>34</v>
      </c>
      <c r="I303" s="35">
        <f>SUM(H303:H341) + C343</f>
        <v>3042.89</v>
      </c>
      <c r="J303" s="32">
        <f xml:space="preserve"> (I303)*0.165 + 104.289</f>
        <v>606.36585000000002</v>
      </c>
      <c r="K303" s="35">
        <f>I303 - J303</f>
        <v>2436.5241499999997</v>
      </c>
    </row>
    <row r="304" spans="2:11" x14ac:dyDescent="0.3">
      <c r="B304" s="45" t="s">
        <v>114</v>
      </c>
      <c r="C304" s="46" t="s">
        <v>34</v>
      </c>
      <c r="D304" s="18"/>
      <c r="E304" s="38" t="s">
        <v>115</v>
      </c>
      <c r="F304" s="38">
        <v>2</v>
      </c>
      <c r="G304" s="47" t="s">
        <v>34</v>
      </c>
      <c r="H304" s="41" t="s">
        <v>34</v>
      </c>
      <c r="I304" s="20"/>
    </row>
    <row r="305" spans="2:10" x14ac:dyDescent="0.3">
      <c r="B305" s="45" t="s">
        <v>116</v>
      </c>
      <c r="C305" s="46" t="s">
        <v>34</v>
      </c>
      <c r="D305" s="18"/>
      <c r="E305" s="38">
        <v>0.77</v>
      </c>
      <c r="F305" s="38">
        <v>25</v>
      </c>
      <c r="G305" s="47" t="s">
        <v>34</v>
      </c>
      <c r="H305" s="41" t="s">
        <v>34</v>
      </c>
      <c r="I305" s="20"/>
    </row>
    <row r="306" spans="2:10" x14ac:dyDescent="0.3">
      <c r="B306" s="45" t="s">
        <v>116</v>
      </c>
      <c r="C306" s="46" t="s">
        <v>34</v>
      </c>
      <c r="D306" s="18"/>
      <c r="E306" s="38">
        <v>2.41</v>
      </c>
      <c r="F306" s="38">
        <v>25</v>
      </c>
      <c r="G306" s="47" t="s">
        <v>34</v>
      </c>
      <c r="H306" s="41" t="s">
        <v>34</v>
      </c>
      <c r="I306" s="20"/>
    </row>
    <row r="307" spans="2:10" x14ac:dyDescent="0.3">
      <c r="B307" s="45" t="s">
        <v>116</v>
      </c>
      <c r="C307" s="46" t="s">
        <v>34</v>
      </c>
      <c r="D307" s="18"/>
      <c r="E307" s="38">
        <v>6</v>
      </c>
      <c r="F307" s="38">
        <v>25</v>
      </c>
      <c r="G307" s="47" t="s">
        <v>34</v>
      </c>
      <c r="H307" s="41" t="s">
        <v>34</v>
      </c>
      <c r="I307" s="20"/>
    </row>
    <row r="308" spans="2:10" x14ac:dyDescent="0.3">
      <c r="B308" s="45" t="s">
        <v>117</v>
      </c>
      <c r="C308" s="46" t="s">
        <v>34</v>
      </c>
      <c r="D308" s="18"/>
      <c r="E308" s="38" t="s">
        <v>118</v>
      </c>
      <c r="F308" s="38">
        <v>2</v>
      </c>
      <c r="G308" s="47" t="s">
        <v>34</v>
      </c>
      <c r="H308" s="41" t="s">
        <v>34</v>
      </c>
      <c r="I308" s="20"/>
    </row>
    <row r="309" spans="2:10" x14ac:dyDescent="0.3">
      <c r="B309" s="49" t="s">
        <v>119</v>
      </c>
      <c r="C309" s="17"/>
      <c r="D309" s="18"/>
      <c r="E309" s="16"/>
      <c r="F309" s="16"/>
      <c r="G309" s="16"/>
      <c r="H309" s="19"/>
      <c r="I309" s="20"/>
    </row>
    <row r="310" spans="2:10" ht="19.2" x14ac:dyDescent="0.3">
      <c r="B310" s="16"/>
      <c r="C310" s="17"/>
      <c r="D310" s="18"/>
      <c r="E310" s="16"/>
      <c r="F310" s="16"/>
      <c r="G310" s="16"/>
      <c r="H310" s="19"/>
      <c r="I310" s="21"/>
      <c r="J310" s="21"/>
    </row>
    <row r="311" spans="2:10" x14ac:dyDescent="0.3">
      <c r="B311" s="16"/>
      <c r="C311" s="17"/>
      <c r="D311" s="18"/>
      <c r="E311" s="16"/>
      <c r="F311" s="16"/>
      <c r="G311" s="16"/>
      <c r="H311" s="19"/>
      <c r="I311" s="20"/>
    </row>
    <row r="312" spans="2:10" x14ac:dyDescent="0.3">
      <c r="B312" s="16"/>
      <c r="C312" s="17"/>
      <c r="D312" s="18"/>
      <c r="E312" s="16"/>
      <c r="F312" s="16"/>
      <c r="G312" s="16"/>
      <c r="H312" s="19"/>
      <c r="I312" s="20"/>
    </row>
    <row r="313" spans="2:10" x14ac:dyDescent="0.3">
      <c r="B313" s="16"/>
      <c r="C313" s="17"/>
      <c r="D313" s="18"/>
      <c r="E313" s="16"/>
      <c r="F313" s="16"/>
      <c r="G313" s="16"/>
      <c r="H313" s="19"/>
      <c r="I313" s="20"/>
    </row>
    <row r="314" spans="2:10" x14ac:dyDescent="0.3">
      <c r="B314" s="16"/>
      <c r="C314" s="17"/>
      <c r="D314" s="18"/>
      <c r="E314" s="16"/>
      <c r="F314" s="16"/>
      <c r="G314" s="16"/>
      <c r="H314" s="19"/>
      <c r="I314" s="20"/>
    </row>
    <row r="315" spans="2:10" x14ac:dyDescent="0.3">
      <c r="B315" s="16"/>
      <c r="C315" s="17"/>
      <c r="D315" s="18"/>
      <c r="E315" s="16"/>
      <c r="F315" s="16"/>
      <c r="G315" s="16"/>
      <c r="H315" s="19"/>
      <c r="I315" s="20"/>
    </row>
    <row r="316" spans="2:10" x14ac:dyDescent="0.3">
      <c r="B316" s="16"/>
      <c r="C316" s="17"/>
      <c r="D316" s="18"/>
      <c r="E316" s="16"/>
      <c r="F316" s="16"/>
      <c r="G316" s="16"/>
      <c r="H316" s="19"/>
      <c r="I316" s="20"/>
    </row>
    <row r="317" spans="2:10" x14ac:dyDescent="0.3">
      <c r="B317" s="16"/>
      <c r="C317" s="17"/>
      <c r="D317" s="18"/>
      <c r="E317" s="16"/>
      <c r="F317" s="16"/>
      <c r="G317" s="16"/>
      <c r="H317" s="19"/>
      <c r="I317" s="20"/>
    </row>
    <row r="318" spans="2:10" x14ac:dyDescent="0.3">
      <c r="B318" s="16"/>
      <c r="C318" s="17"/>
      <c r="D318" s="18"/>
      <c r="E318" s="16"/>
      <c r="F318" s="16"/>
      <c r="G318" s="16"/>
      <c r="H318" s="19"/>
      <c r="I318" s="20"/>
    </row>
    <row r="319" spans="2:10" x14ac:dyDescent="0.3">
      <c r="B319" s="16"/>
      <c r="C319" s="17"/>
      <c r="D319" s="18"/>
      <c r="E319" s="16"/>
      <c r="F319" s="16"/>
      <c r="G319" s="16"/>
      <c r="H319" s="19"/>
      <c r="I319" s="20"/>
    </row>
    <row r="320" spans="2:10" x14ac:dyDescent="0.3">
      <c r="B320" s="16"/>
      <c r="C320" s="17"/>
      <c r="D320" s="18"/>
      <c r="E320" s="16"/>
      <c r="F320" s="16"/>
      <c r="G320" s="16"/>
      <c r="H320" s="19"/>
      <c r="I320" s="20"/>
    </row>
    <row r="321" spans="2:9" x14ac:dyDescent="0.3">
      <c r="B321" s="16"/>
      <c r="C321" s="17"/>
      <c r="D321" s="18"/>
      <c r="E321" s="16"/>
      <c r="F321" s="16"/>
      <c r="G321" s="16"/>
      <c r="H321" s="19"/>
      <c r="I321" s="20"/>
    </row>
    <row r="322" spans="2:9" x14ac:dyDescent="0.3">
      <c r="B322" s="16"/>
      <c r="C322" s="17"/>
      <c r="D322" s="18"/>
      <c r="E322" s="16"/>
      <c r="F322" s="16"/>
      <c r="G322" s="16"/>
      <c r="H322" s="19"/>
      <c r="I322" s="20"/>
    </row>
    <row r="323" spans="2:9" x14ac:dyDescent="0.3">
      <c r="B323" s="16"/>
      <c r="C323" s="17"/>
      <c r="D323" s="18"/>
      <c r="E323" s="16"/>
      <c r="F323" s="16"/>
      <c r="G323" s="16"/>
      <c r="H323" s="19"/>
      <c r="I323" s="20"/>
    </row>
    <row r="324" spans="2:9" x14ac:dyDescent="0.3">
      <c r="B324" s="10"/>
      <c r="C324" s="17"/>
      <c r="D324" s="18"/>
      <c r="E324" s="16"/>
      <c r="F324" s="16"/>
      <c r="G324" s="16"/>
      <c r="H324" s="19"/>
    </row>
    <row r="325" spans="2:9" ht="19.2" x14ac:dyDescent="0.45">
      <c r="B325" s="22"/>
      <c r="C325" s="17"/>
      <c r="D325" s="18"/>
      <c r="E325" s="16"/>
      <c r="F325" s="16"/>
      <c r="G325" s="16"/>
      <c r="H325" s="19"/>
    </row>
    <row r="326" spans="2:9" x14ac:dyDescent="0.3">
      <c r="B326" s="10"/>
      <c r="C326" s="17"/>
      <c r="D326" s="18"/>
      <c r="E326" s="16"/>
      <c r="F326" s="16"/>
      <c r="G326" s="16"/>
      <c r="H326" s="19"/>
    </row>
    <row r="327" spans="2:9" x14ac:dyDescent="0.3">
      <c r="B327" s="10"/>
      <c r="C327" s="17"/>
      <c r="D327" s="18"/>
      <c r="E327" s="16"/>
      <c r="F327" s="16"/>
      <c r="G327" s="16"/>
      <c r="H327" s="19"/>
    </row>
    <row r="328" spans="2:9" x14ac:dyDescent="0.3">
      <c r="B328" s="10"/>
      <c r="C328" s="17"/>
      <c r="D328" s="18"/>
      <c r="E328" s="16"/>
      <c r="F328" s="16"/>
      <c r="G328" s="16"/>
      <c r="H328" s="19"/>
    </row>
    <row r="329" spans="2:9" x14ac:dyDescent="0.3">
      <c r="B329" s="10"/>
      <c r="C329" s="17"/>
      <c r="D329" s="18"/>
      <c r="E329" s="16"/>
      <c r="F329" s="16"/>
      <c r="G329" s="16"/>
      <c r="H329" s="19"/>
    </row>
    <row r="330" spans="2:9" x14ac:dyDescent="0.3">
      <c r="B330" s="10"/>
      <c r="C330" s="17"/>
      <c r="D330" s="18"/>
      <c r="E330" s="16"/>
      <c r="F330" s="16"/>
      <c r="G330" s="16"/>
      <c r="H330" s="19"/>
    </row>
    <row r="331" spans="2:9" x14ac:dyDescent="0.3">
      <c r="B331" s="10"/>
      <c r="C331" s="17"/>
      <c r="D331" s="18"/>
      <c r="E331" s="16"/>
      <c r="F331" s="16"/>
      <c r="G331" s="16"/>
      <c r="H331" s="19"/>
    </row>
    <row r="332" spans="2:9" x14ac:dyDescent="0.3">
      <c r="B332" s="10"/>
      <c r="C332" s="17"/>
      <c r="D332" s="18"/>
      <c r="E332" s="16"/>
      <c r="F332" s="16"/>
      <c r="G332" s="16"/>
      <c r="H332" s="19"/>
    </row>
    <row r="333" spans="2:9" x14ac:dyDescent="0.3">
      <c r="B333" s="10"/>
      <c r="C333" s="17"/>
      <c r="D333" s="18"/>
      <c r="E333" s="16"/>
      <c r="F333" s="16"/>
      <c r="G333" s="16"/>
      <c r="H333" s="19"/>
    </row>
    <row r="334" spans="2:9" x14ac:dyDescent="0.3">
      <c r="B334" s="10"/>
      <c r="C334" s="17"/>
      <c r="D334" s="18"/>
      <c r="E334" s="16"/>
      <c r="F334" s="16"/>
      <c r="G334" s="16"/>
      <c r="H334" s="19"/>
    </row>
    <row r="335" spans="2:9" x14ac:dyDescent="0.3">
      <c r="B335" s="10"/>
      <c r="C335" s="17"/>
      <c r="D335" s="18"/>
      <c r="E335" s="16"/>
      <c r="F335" s="16"/>
      <c r="G335" s="16"/>
      <c r="H335" s="19"/>
    </row>
    <row r="336" spans="2:9" x14ac:dyDescent="0.3">
      <c r="B336" s="10"/>
      <c r="C336" s="17"/>
      <c r="D336" s="18"/>
      <c r="E336" s="16"/>
      <c r="F336" s="16"/>
      <c r="G336" s="16"/>
      <c r="H336" s="19"/>
    </row>
    <row r="337" spans="2:10" x14ac:dyDescent="0.3">
      <c r="B337" s="10"/>
      <c r="C337" s="17"/>
      <c r="D337" s="18"/>
      <c r="E337" s="16"/>
      <c r="F337" s="16"/>
      <c r="G337" s="16"/>
      <c r="H337" s="19"/>
    </row>
    <row r="338" spans="2:10" x14ac:dyDescent="0.3">
      <c r="B338" s="10"/>
      <c r="C338" s="17"/>
      <c r="D338" s="18"/>
      <c r="E338" s="16"/>
      <c r="F338" s="16"/>
      <c r="G338" s="16"/>
      <c r="H338" s="19"/>
    </row>
    <row r="339" spans="2:10" x14ac:dyDescent="0.3">
      <c r="B339" s="10"/>
      <c r="C339" s="17"/>
      <c r="D339" s="18"/>
      <c r="E339" s="16"/>
      <c r="F339" s="16"/>
      <c r="G339" s="16"/>
      <c r="H339" s="19"/>
    </row>
    <row r="340" spans="2:10" x14ac:dyDescent="0.3">
      <c r="B340" s="10"/>
      <c r="C340" s="17"/>
      <c r="D340" s="18"/>
      <c r="E340" s="16"/>
      <c r="F340" s="16"/>
      <c r="G340" s="16"/>
      <c r="H340" s="19"/>
    </row>
    <row r="341" spans="2:10" ht="24.6" x14ac:dyDescent="0.3">
      <c r="B341" s="10"/>
      <c r="C341" s="17"/>
      <c r="D341" s="18"/>
      <c r="E341" s="16"/>
      <c r="F341" s="16"/>
      <c r="G341" s="16"/>
      <c r="H341" s="19"/>
      <c r="I341" s="29"/>
      <c r="J341" s="29"/>
    </row>
    <row r="342" spans="2:10" ht="19.8" thickBot="1" x14ac:dyDescent="0.35">
      <c r="B342" s="24"/>
      <c r="C342" s="21"/>
      <c r="D342" s="21"/>
      <c r="E342" s="21"/>
      <c r="F342" s="21"/>
      <c r="G342" s="21"/>
      <c r="H342" s="21"/>
      <c r="I342" s="21"/>
      <c r="J342" s="21"/>
    </row>
    <row r="343" spans="2:10" ht="19.8" thickBot="1" x14ac:dyDescent="0.5">
      <c r="B343" s="23" t="s">
        <v>28</v>
      </c>
      <c r="C343" s="39">
        <v>3042.89</v>
      </c>
      <c r="D343" s="25"/>
      <c r="E343" s="26"/>
      <c r="F343" s="26"/>
      <c r="G343" s="26"/>
      <c r="H343" s="27"/>
      <c r="I343" s="27"/>
      <c r="J343" s="28"/>
    </row>
    <row r="354" spans="2:11" ht="15" thickBot="1" x14ac:dyDescent="0.35"/>
    <row r="355" spans="2:11" ht="25.2" thickBot="1" x14ac:dyDescent="0.35">
      <c r="B355" s="60" t="s">
        <v>12</v>
      </c>
      <c r="C355" s="61"/>
      <c r="D355" s="61"/>
      <c r="E355" s="61"/>
      <c r="F355" s="61"/>
      <c r="G355" s="61"/>
      <c r="H355" s="61"/>
      <c r="I355" s="61"/>
      <c r="J355" s="61"/>
      <c r="K355" s="62"/>
    </row>
    <row r="356" spans="2:11" ht="19.8" thickBot="1" x14ac:dyDescent="0.35">
      <c r="B356" s="33" t="s">
        <v>20</v>
      </c>
      <c r="C356" s="34" t="s">
        <v>21</v>
      </c>
      <c r="D356" s="34" t="s">
        <v>22</v>
      </c>
      <c r="E356" s="34" t="s">
        <v>23</v>
      </c>
      <c r="F356" s="34" t="s">
        <v>24</v>
      </c>
      <c r="G356" s="34" t="s">
        <v>25</v>
      </c>
      <c r="H356" s="34" t="s">
        <v>26</v>
      </c>
      <c r="I356" s="34" t="s">
        <v>27</v>
      </c>
      <c r="J356" s="34" t="s">
        <v>7</v>
      </c>
      <c r="K356" s="34" t="s">
        <v>32</v>
      </c>
    </row>
    <row r="357" spans="2:11" ht="15" thickBot="1" x14ac:dyDescent="0.35">
      <c r="B357" s="45" t="s">
        <v>120</v>
      </c>
      <c r="C357" s="46" t="s">
        <v>34</v>
      </c>
      <c r="D357" s="18"/>
      <c r="E357" s="38" t="s">
        <v>121</v>
      </c>
      <c r="F357" s="38">
        <v>2</v>
      </c>
      <c r="G357" s="47" t="s">
        <v>34</v>
      </c>
      <c r="H357" s="48" t="s">
        <v>34</v>
      </c>
      <c r="I357" s="35">
        <f>SUM(H357:H395) + C397</f>
        <v>375.97</v>
      </c>
      <c r="J357" s="32">
        <f xml:space="preserve"> (I357)*0.165</f>
        <v>62.035050000000005</v>
      </c>
      <c r="K357" s="35">
        <f>I357 - J357</f>
        <v>313.93495000000001</v>
      </c>
    </row>
    <row r="358" spans="2:11" x14ac:dyDescent="0.3">
      <c r="B358" s="45" t="s">
        <v>122</v>
      </c>
      <c r="C358" s="46" t="s">
        <v>34</v>
      </c>
      <c r="D358" s="18"/>
      <c r="E358" s="38">
        <v>0.46</v>
      </c>
      <c r="F358" s="38">
        <v>50</v>
      </c>
      <c r="G358" s="47" t="s">
        <v>34</v>
      </c>
      <c r="H358" s="41" t="s">
        <v>34</v>
      </c>
      <c r="I358" s="20"/>
    </row>
    <row r="359" spans="2:11" x14ac:dyDescent="0.3">
      <c r="B359" s="16"/>
      <c r="C359" s="17"/>
      <c r="D359" s="18"/>
      <c r="E359" s="16"/>
      <c r="F359" s="16"/>
      <c r="G359" s="16"/>
      <c r="H359" s="19"/>
      <c r="I359" s="20"/>
    </row>
    <row r="360" spans="2:11" x14ac:dyDescent="0.3">
      <c r="B360" s="16"/>
      <c r="C360" s="17"/>
      <c r="D360" s="18"/>
      <c r="E360" s="16"/>
      <c r="F360" s="16"/>
      <c r="G360" s="16"/>
      <c r="H360" s="19"/>
      <c r="I360" s="20"/>
    </row>
    <row r="361" spans="2:11" x14ac:dyDescent="0.3">
      <c r="B361" s="16"/>
      <c r="C361" s="17"/>
      <c r="D361" s="18"/>
      <c r="E361" s="16"/>
      <c r="F361" s="16"/>
      <c r="G361" s="16"/>
      <c r="H361" s="19"/>
      <c r="I361" s="20"/>
    </row>
    <row r="362" spans="2:11" x14ac:dyDescent="0.3">
      <c r="B362" s="16"/>
      <c r="C362" s="17"/>
      <c r="D362" s="18"/>
      <c r="E362" s="16"/>
      <c r="F362" s="16"/>
      <c r="G362" s="16"/>
      <c r="H362" s="19"/>
      <c r="I362" s="20"/>
    </row>
    <row r="363" spans="2:11" x14ac:dyDescent="0.3">
      <c r="B363" s="16"/>
      <c r="C363" s="17"/>
      <c r="D363" s="18"/>
      <c r="E363" s="16"/>
      <c r="F363" s="16"/>
      <c r="G363" s="16"/>
      <c r="H363" s="19"/>
      <c r="I363" s="20"/>
    </row>
    <row r="364" spans="2:11" ht="19.2" x14ac:dyDescent="0.3">
      <c r="B364" s="16"/>
      <c r="C364" s="17"/>
      <c r="D364" s="18"/>
      <c r="E364" s="16"/>
      <c r="F364" s="16"/>
      <c r="G364" s="16"/>
      <c r="H364" s="19"/>
      <c r="I364" s="21"/>
      <c r="J364" s="21"/>
    </row>
    <row r="365" spans="2:11" x14ac:dyDescent="0.3">
      <c r="B365" s="16"/>
      <c r="C365" s="17"/>
      <c r="D365" s="18"/>
      <c r="E365" s="16"/>
      <c r="F365" s="16"/>
      <c r="G365" s="16"/>
      <c r="H365" s="19"/>
      <c r="I365" s="20"/>
    </row>
    <row r="366" spans="2:11" x14ac:dyDescent="0.3">
      <c r="B366" s="16"/>
      <c r="C366" s="17"/>
      <c r="D366" s="18"/>
      <c r="E366" s="16"/>
      <c r="F366" s="16"/>
      <c r="G366" s="16"/>
      <c r="H366" s="19"/>
      <c r="I366" s="20"/>
    </row>
    <row r="367" spans="2:11" x14ac:dyDescent="0.3">
      <c r="B367" s="16"/>
      <c r="C367" s="17"/>
      <c r="D367" s="18"/>
      <c r="E367" s="16"/>
      <c r="F367" s="16"/>
      <c r="G367" s="16"/>
      <c r="H367" s="19"/>
      <c r="I367" s="20"/>
    </row>
    <row r="368" spans="2:11" x14ac:dyDescent="0.3">
      <c r="B368" s="16"/>
      <c r="C368" s="17"/>
      <c r="D368" s="18"/>
      <c r="E368" s="16"/>
      <c r="F368" s="16"/>
      <c r="G368" s="16"/>
      <c r="H368" s="19"/>
      <c r="I368" s="20"/>
    </row>
    <row r="369" spans="2:9" x14ac:dyDescent="0.3">
      <c r="B369" s="16"/>
      <c r="C369" s="17"/>
      <c r="D369" s="18"/>
      <c r="E369" s="16"/>
      <c r="F369" s="16"/>
      <c r="G369" s="16"/>
      <c r="H369" s="19"/>
      <c r="I369" s="20"/>
    </row>
    <row r="370" spans="2:9" x14ac:dyDescent="0.3">
      <c r="B370" s="16"/>
      <c r="C370" s="17"/>
      <c r="D370" s="18"/>
      <c r="E370" s="16"/>
      <c r="F370" s="16"/>
      <c r="G370" s="16"/>
      <c r="H370" s="19"/>
      <c r="I370" s="20"/>
    </row>
    <row r="371" spans="2:9" x14ac:dyDescent="0.3">
      <c r="B371" s="16"/>
      <c r="C371" s="17"/>
      <c r="D371" s="18"/>
      <c r="E371" s="16"/>
      <c r="F371" s="16"/>
      <c r="G371" s="16"/>
      <c r="H371" s="19"/>
      <c r="I371" s="20"/>
    </row>
    <row r="372" spans="2:9" x14ac:dyDescent="0.3">
      <c r="B372" s="16"/>
      <c r="C372" s="17"/>
      <c r="D372" s="18"/>
      <c r="E372" s="16"/>
      <c r="F372" s="16"/>
      <c r="G372" s="16"/>
      <c r="H372" s="19"/>
      <c r="I372" s="20"/>
    </row>
    <row r="373" spans="2:9" x14ac:dyDescent="0.3">
      <c r="B373" s="16"/>
      <c r="C373" s="17"/>
      <c r="D373" s="18"/>
      <c r="E373" s="16"/>
      <c r="F373" s="16"/>
      <c r="G373" s="16"/>
      <c r="H373" s="19"/>
      <c r="I373" s="20"/>
    </row>
    <row r="374" spans="2:9" x14ac:dyDescent="0.3">
      <c r="B374" s="16"/>
      <c r="C374" s="17"/>
      <c r="D374" s="18"/>
      <c r="E374" s="16"/>
      <c r="F374" s="16"/>
      <c r="G374" s="16"/>
      <c r="H374" s="19"/>
      <c r="I374" s="20"/>
    </row>
    <row r="375" spans="2:9" x14ac:dyDescent="0.3">
      <c r="B375" s="16"/>
      <c r="C375" s="17"/>
      <c r="D375" s="18"/>
      <c r="E375" s="16"/>
      <c r="F375" s="16"/>
      <c r="G375" s="16"/>
      <c r="H375" s="19"/>
      <c r="I375" s="20"/>
    </row>
    <row r="376" spans="2:9" x14ac:dyDescent="0.3">
      <c r="B376" s="16"/>
      <c r="C376" s="17"/>
      <c r="D376" s="18"/>
      <c r="E376" s="16"/>
      <c r="F376" s="16"/>
      <c r="G376" s="16"/>
      <c r="H376" s="19"/>
      <c r="I376" s="20"/>
    </row>
    <row r="377" spans="2:9" x14ac:dyDescent="0.3">
      <c r="B377" s="16"/>
      <c r="C377" s="17"/>
      <c r="D377" s="18"/>
      <c r="E377" s="16"/>
      <c r="F377" s="16"/>
      <c r="G377" s="16"/>
      <c r="H377" s="19"/>
      <c r="I377" s="20"/>
    </row>
    <row r="378" spans="2:9" x14ac:dyDescent="0.3">
      <c r="B378" s="10"/>
      <c r="C378" s="17"/>
      <c r="D378" s="18"/>
      <c r="E378" s="16"/>
      <c r="F378" s="16"/>
      <c r="G378" s="16"/>
      <c r="H378" s="19"/>
    </row>
    <row r="379" spans="2:9" ht="19.2" x14ac:dyDescent="0.45">
      <c r="B379" s="22"/>
      <c r="C379" s="17"/>
      <c r="D379" s="18"/>
      <c r="E379" s="16"/>
      <c r="F379" s="16"/>
      <c r="G379" s="16"/>
      <c r="H379" s="19"/>
    </row>
    <row r="380" spans="2:9" x14ac:dyDescent="0.3">
      <c r="B380" s="10"/>
      <c r="C380" s="17"/>
      <c r="D380" s="18"/>
      <c r="E380" s="16"/>
      <c r="F380" s="16"/>
      <c r="G380" s="16"/>
      <c r="H380" s="19"/>
    </row>
    <row r="381" spans="2:9" x14ac:dyDescent="0.3">
      <c r="B381" s="10"/>
      <c r="C381" s="17"/>
      <c r="D381" s="18"/>
      <c r="E381" s="16"/>
      <c r="F381" s="16"/>
      <c r="G381" s="16"/>
      <c r="H381" s="19"/>
    </row>
    <row r="382" spans="2:9" x14ac:dyDescent="0.3">
      <c r="B382" s="10"/>
      <c r="C382" s="17"/>
      <c r="D382" s="18"/>
      <c r="E382" s="16"/>
      <c r="F382" s="16"/>
      <c r="G382" s="16"/>
      <c r="H382" s="19"/>
    </row>
    <row r="383" spans="2:9" x14ac:dyDescent="0.3">
      <c r="B383" s="10"/>
      <c r="C383" s="17"/>
      <c r="D383" s="18"/>
      <c r="E383" s="16"/>
      <c r="F383" s="16"/>
      <c r="G383" s="16"/>
      <c r="H383" s="19"/>
    </row>
    <row r="384" spans="2:9" x14ac:dyDescent="0.3">
      <c r="B384" s="10"/>
      <c r="C384" s="17"/>
      <c r="D384" s="18"/>
      <c r="E384" s="16"/>
      <c r="F384" s="16"/>
      <c r="G384" s="16"/>
      <c r="H384" s="19"/>
    </row>
    <row r="385" spans="2:10" x14ac:dyDescent="0.3">
      <c r="B385" s="10"/>
      <c r="C385" s="17"/>
      <c r="D385" s="18"/>
      <c r="E385" s="16"/>
      <c r="F385" s="16"/>
      <c r="G385" s="16"/>
      <c r="H385" s="19"/>
    </row>
    <row r="386" spans="2:10" x14ac:dyDescent="0.3">
      <c r="B386" s="10"/>
      <c r="C386" s="17"/>
      <c r="D386" s="18"/>
      <c r="E386" s="16"/>
      <c r="F386" s="16"/>
      <c r="G386" s="16"/>
      <c r="H386" s="19"/>
    </row>
    <row r="387" spans="2:10" x14ac:dyDescent="0.3">
      <c r="B387" s="10"/>
      <c r="C387" s="17"/>
      <c r="D387" s="18"/>
      <c r="E387" s="16"/>
      <c r="F387" s="16"/>
      <c r="G387" s="16"/>
      <c r="H387" s="19"/>
    </row>
    <row r="388" spans="2:10" x14ac:dyDescent="0.3">
      <c r="B388" s="10"/>
      <c r="C388" s="17"/>
      <c r="D388" s="18"/>
      <c r="E388" s="16"/>
      <c r="F388" s="16"/>
      <c r="G388" s="16"/>
      <c r="H388" s="19"/>
    </row>
    <row r="389" spans="2:10" x14ac:dyDescent="0.3">
      <c r="B389" s="10"/>
      <c r="C389" s="17"/>
      <c r="D389" s="18"/>
      <c r="E389" s="16"/>
      <c r="F389" s="16"/>
      <c r="G389" s="16"/>
      <c r="H389" s="19"/>
    </row>
    <row r="390" spans="2:10" x14ac:dyDescent="0.3">
      <c r="B390" s="10"/>
      <c r="C390" s="17"/>
      <c r="D390" s="18"/>
      <c r="E390" s="16"/>
      <c r="F390" s="16"/>
      <c r="G390" s="16"/>
      <c r="H390" s="19"/>
    </row>
    <row r="391" spans="2:10" x14ac:dyDescent="0.3">
      <c r="B391" s="10"/>
      <c r="C391" s="17"/>
      <c r="D391" s="18"/>
      <c r="E391" s="16"/>
      <c r="F391" s="16"/>
      <c r="G391" s="16"/>
      <c r="H391" s="19"/>
    </row>
    <row r="392" spans="2:10" x14ac:dyDescent="0.3">
      <c r="B392" s="10"/>
      <c r="C392" s="17"/>
      <c r="D392" s="18"/>
      <c r="E392" s="16"/>
      <c r="F392" s="16"/>
      <c r="G392" s="16"/>
      <c r="H392" s="19"/>
    </row>
    <row r="393" spans="2:10" x14ac:dyDescent="0.3">
      <c r="B393" s="10"/>
      <c r="C393" s="17"/>
      <c r="D393" s="18"/>
      <c r="E393" s="16"/>
      <c r="F393" s="16"/>
      <c r="G393" s="16"/>
      <c r="H393" s="19"/>
    </row>
    <row r="394" spans="2:10" x14ac:dyDescent="0.3">
      <c r="B394" s="10"/>
      <c r="C394" s="17"/>
      <c r="D394" s="18"/>
      <c r="E394" s="16"/>
      <c r="F394" s="16"/>
      <c r="G394" s="16"/>
      <c r="H394" s="19"/>
    </row>
    <row r="395" spans="2:10" ht="24.6" x14ac:dyDescent="0.3">
      <c r="B395" s="10"/>
      <c r="C395" s="17"/>
      <c r="D395" s="18"/>
      <c r="E395" s="16"/>
      <c r="F395" s="16"/>
      <c r="G395" s="16"/>
      <c r="H395" s="19"/>
      <c r="I395" s="29"/>
      <c r="J395" s="29"/>
    </row>
    <row r="396" spans="2:10" ht="19.8" thickBot="1" x14ac:dyDescent="0.35">
      <c r="B396" s="24"/>
      <c r="C396" s="21"/>
      <c r="D396" s="21"/>
      <c r="E396" s="21"/>
      <c r="F396" s="21"/>
      <c r="G396" s="21"/>
      <c r="H396" s="21"/>
      <c r="I396" s="21"/>
      <c r="J396" s="21"/>
    </row>
    <row r="397" spans="2:10" ht="19.8" thickBot="1" x14ac:dyDescent="0.5">
      <c r="B397" s="23" t="s">
        <v>28</v>
      </c>
      <c r="C397" s="39">
        <v>375.97</v>
      </c>
      <c r="D397" s="25"/>
      <c r="E397" s="26"/>
      <c r="F397" s="26"/>
      <c r="G397" s="26"/>
      <c r="H397" s="27"/>
      <c r="I397" s="27"/>
      <c r="J397" s="28"/>
    </row>
    <row r="406" spans="2:11" ht="15" thickBot="1" x14ac:dyDescent="0.35"/>
    <row r="407" spans="2:11" ht="25.2" thickBot="1" x14ac:dyDescent="0.35">
      <c r="B407" s="60" t="s">
        <v>13</v>
      </c>
      <c r="C407" s="61"/>
      <c r="D407" s="61"/>
      <c r="E407" s="61"/>
      <c r="F407" s="61"/>
      <c r="G407" s="61"/>
      <c r="H407" s="61"/>
      <c r="I407" s="61"/>
      <c r="J407" s="61"/>
      <c r="K407" s="62"/>
    </row>
    <row r="408" spans="2:11" ht="19.8" thickBot="1" x14ac:dyDescent="0.35">
      <c r="B408" s="33" t="s">
        <v>20</v>
      </c>
      <c r="C408" s="34" t="s">
        <v>21</v>
      </c>
      <c r="D408" s="34" t="s">
        <v>22</v>
      </c>
      <c r="E408" s="34" t="s">
        <v>23</v>
      </c>
      <c r="F408" s="34" t="s">
        <v>24</v>
      </c>
      <c r="G408" s="34" t="s">
        <v>25</v>
      </c>
      <c r="H408" s="34" t="s">
        <v>26</v>
      </c>
      <c r="I408" s="34" t="s">
        <v>27</v>
      </c>
      <c r="J408" s="34" t="s">
        <v>7</v>
      </c>
      <c r="K408" s="34" t="s">
        <v>32</v>
      </c>
    </row>
    <row r="409" spans="2:11" ht="15" thickBot="1" x14ac:dyDescent="0.35">
      <c r="B409" s="45" t="s">
        <v>123</v>
      </c>
      <c r="C409" s="46" t="s">
        <v>34</v>
      </c>
      <c r="D409" s="18"/>
      <c r="E409" s="38" t="s">
        <v>124</v>
      </c>
      <c r="F409" s="38">
        <v>2</v>
      </c>
      <c r="G409" s="47" t="s">
        <v>34</v>
      </c>
      <c r="H409" s="48" t="s">
        <v>34</v>
      </c>
      <c r="I409" s="35">
        <f>SUM(H409:H447) + C449</f>
        <v>332.42</v>
      </c>
      <c r="J409" s="32">
        <f xml:space="preserve"> (I409)*0.165</f>
        <v>54.849300000000007</v>
      </c>
      <c r="K409" s="35">
        <f>I409 - J409</f>
        <v>277.57069999999999</v>
      </c>
    </row>
    <row r="410" spans="2:11" x14ac:dyDescent="0.3">
      <c r="B410" s="16"/>
      <c r="C410" s="17"/>
      <c r="D410" s="18"/>
      <c r="E410" s="16"/>
      <c r="F410" s="16"/>
      <c r="G410" s="16"/>
      <c r="H410" s="19"/>
      <c r="I410" s="20"/>
    </row>
    <row r="411" spans="2:11" x14ac:dyDescent="0.3">
      <c r="B411" s="16"/>
      <c r="C411" s="17"/>
      <c r="D411" s="18"/>
      <c r="E411" s="16"/>
      <c r="F411" s="16"/>
      <c r="G411" s="16"/>
      <c r="H411" s="19"/>
      <c r="I411" s="20"/>
    </row>
    <row r="412" spans="2:11" x14ac:dyDescent="0.3">
      <c r="B412" s="16"/>
      <c r="C412" s="17"/>
      <c r="D412" s="18"/>
      <c r="E412" s="16"/>
      <c r="F412" s="16"/>
      <c r="G412" s="16"/>
      <c r="H412" s="19"/>
      <c r="I412" s="20"/>
    </row>
    <row r="413" spans="2:11" x14ac:dyDescent="0.3">
      <c r="B413" s="16"/>
      <c r="C413" s="17"/>
      <c r="D413" s="18"/>
      <c r="E413" s="16"/>
      <c r="F413" s="16"/>
      <c r="G413" s="16"/>
      <c r="H413" s="19"/>
      <c r="I413" s="20"/>
    </row>
    <row r="414" spans="2:11" x14ac:dyDescent="0.3">
      <c r="B414" s="16"/>
      <c r="C414" s="17"/>
      <c r="D414" s="18"/>
      <c r="E414" s="16"/>
      <c r="F414" s="16"/>
      <c r="G414" s="16"/>
      <c r="H414" s="19"/>
      <c r="I414" s="20"/>
    </row>
    <row r="415" spans="2:11" x14ac:dyDescent="0.3">
      <c r="B415" s="16"/>
      <c r="C415" s="17"/>
      <c r="D415" s="18"/>
      <c r="E415" s="16"/>
      <c r="F415" s="16"/>
      <c r="G415" s="16"/>
      <c r="H415" s="19"/>
      <c r="I415" s="20"/>
    </row>
    <row r="416" spans="2:11" ht="19.2" x14ac:dyDescent="0.3">
      <c r="B416" s="16"/>
      <c r="C416" s="17"/>
      <c r="D416" s="18"/>
      <c r="E416" s="16"/>
      <c r="F416" s="16"/>
      <c r="G416" s="16"/>
      <c r="H416" s="19"/>
      <c r="I416" s="21"/>
      <c r="J416" s="21"/>
    </row>
    <row r="417" spans="2:9" x14ac:dyDescent="0.3">
      <c r="B417" s="16"/>
      <c r="C417" s="17"/>
      <c r="D417" s="18"/>
      <c r="E417" s="16"/>
      <c r="F417" s="16"/>
      <c r="G417" s="16"/>
      <c r="H417" s="19"/>
      <c r="I417" s="20"/>
    </row>
    <row r="418" spans="2:9" x14ac:dyDescent="0.3">
      <c r="B418" s="16"/>
      <c r="C418" s="17"/>
      <c r="D418" s="18"/>
      <c r="E418" s="16"/>
      <c r="F418" s="16"/>
      <c r="G418" s="16"/>
      <c r="H418" s="19"/>
      <c r="I418" s="20"/>
    </row>
    <row r="419" spans="2:9" x14ac:dyDescent="0.3">
      <c r="B419" s="16"/>
      <c r="C419" s="17"/>
      <c r="D419" s="18"/>
      <c r="E419" s="16"/>
      <c r="F419" s="16"/>
      <c r="G419" s="16"/>
      <c r="H419" s="19"/>
      <c r="I419" s="20"/>
    </row>
    <row r="420" spans="2:9" x14ac:dyDescent="0.3">
      <c r="B420" s="16"/>
      <c r="C420" s="17"/>
      <c r="D420" s="18"/>
      <c r="E420" s="16"/>
      <c r="F420" s="16"/>
      <c r="G420" s="16"/>
      <c r="H420" s="19"/>
      <c r="I420" s="20"/>
    </row>
    <row r="421" spans="2:9" x14ac:dyDescent="0.3">
      <c r="B421" s="16"/>
      <c r="C421" s="17"/>
      <c r="D421" s="18"/>
      <c r="E421" s="16"/>
      <c r="F421" s="16"/>
      <c r="G421" s="16"/>
      <c r="H421" s="19"/>
      <c r="I421" s="20"/>
    </row>
    <row r="422" spans="2:9" x14ac:dyDescent="0.3">
      <c r="B422" s="16"/>
      <c r="C422" s="17"/>
      <c r="D422" s="18"/>
      <c r="E422" s="16"/>
      <c r="F422" s="16"/>
      <c r="G422" s="16"/>
      <c r="H422" s="19"/>
      <c r="I422" s="20"/>
    </row>
    <row r="423" spans="2:9" x14ac:dyDescent="0.3">
      <c r="B423" s="16"/>
      <c r="C423" s="17"/>
      <c r="D423" s="18"/>
      <c r="E423" s="16"/>
      <c r="F423" s="16"/>
      <c r="G423" s="16"/>
      <c r="H423" s="19"/>
      <c r="I423" s="20"/>
    </row>
    <row r="424" spans="2:9" x14ac:dyDescent="0.3">
      <c r="B424" s="16"/>
      <c r="C424" s="17"/>
      <c r="D424" s="18"/>
      <c r="E424" s="16"/>
      <c r="F424" s="16"/>
      <c r="G424" s="16"/>
      <c r="H424" s="19"/>
      <c r="I424" s="20"/>
    </row>
    <row r="425" spans="2:9" x14ac:dyDescent="0.3">
      <c r="B425" s="16"/>
      <c r="C425" s="17"/>
      <c r="D425" s="18"/>
      <c r="E425" s="16"/>
      <c r="F425" s="16"/>
      <c r="G425" s="16"/>
      <c r="H425" s="19"/>
      <c r="I425" s="20"/>
    </row>
    <row r="426" spans="2:9" x14ac:dyDescent="0.3">
      <c r="B426" s="16"/>
      <c r="C426" s="17"/>
      <c r="D426" s="18"/>
      <c r="E426" s="16"/>
      <c r="F426" s="16"/>
      <c r="G426" s="16"/>
      <c r="H426" s="19"/>
      <c r="I426" s="20"/>
    </row>
    <row r="427" spans="2:9" x14ac:dyDescent="0.3">
      <c r="B427" s="16"/>
      <c r="C427" s="17"/>
      <c r="D427" s="18"/>
      <c r="E427" s="16"/>
      <c r="F427" s="16"/>
      <c r="G427" s="16"/>
      <c r="H427" s="19"/>
      <c r="I427" s="20"/>
    </row>
    <row r="428" spans="2:9" x14ac:dyDescent="0.3">
      <c r="B428" s="16"/>
      <c r="C428" s="17"/>
      <c r="D428" s="18"/>
      <c r="E428" s="16"/>
      <c r="F428" s="16"/>
      <c r="G428" s="16"/>
      <c r="H428" s="19"/>
      <c r="I428" s="20"/>
    </row>
    <row r="429" spans="2:9" x14ac:dyDescent="0.3">
      <c r="B429" s="16"/>
      <c r="C429" s="17"/>
      <c r="D429" s="18"/>
      <c r="E429" s="16"/>
      <c r="F429" s="16"/>
      <c r="G429" s="16"/>
      <c r="H429" s="19"/>
      <c r="I429" s="20"/>
    </row>
    <row r="430" spans="2:9" x14ac:dyDescent="0.3">
      <c r="B430" s="10"/>
      <c r="C430" s="17"/>
      <c r="D430" s="18"/>
      <c r="E430" s="16"/>
      <c r="F430" s="16"/>
      <c r="G430" s="16"/>
      <c r="H430" s="19"/>
    </row>
    <row r="431" spans="2:9" ht="19.2" x14ac:dyDescent="0.45">
      <c r="B431" s="22"/>
      <c r="C431" s="17"/>
      <c r="D431" s="18"/>
      <c r="E431" s="16"/>
      <c r="F431" s="16"/>
      <c r="G431" s="16"/>
      <c r="H431" s="19"/>
    </row>
    <row r="432" spans="2:9" x14ac:dyDescent="0.3">
      <c r="B432" s="10"/>
      <c r="C432" s="17"/>
      <c r="D432" s="18"/>
      <c r="E432" s="16"/>
      <c r="F432" s="16"/>
      <c r="G432" s="16"/>
      <c r="H432" s="19"/>
    </row>
    <row r="433" spans="2:10" x14ac:dyDescent="0.3">
      <c r="B433" s="10"/>
      <c r="C433" s="17"/>
      <c r="D433" s="18"/>
      <c r="E433" s="16"/>
      <c r="F433" s="16"/>
      <c r="G433" s="16"/>
      <c r="H433" s="19"/>
    </row>
    <row r="434" spans="2:10" x14ac:dyDescent="0.3">
      <c r="B434" s="10"/>
      <c r="C434" s="17"/>
      <c r="D434" s="18"/>
      <c r="E434" s="16"/>
      <c r="F434" s="16"/>
      <c r="G434" s="16"/>
      <c r="H434" s="19"/>
    </row>
    <row r="435" spans="2:10" x14ac:dyDescent="0.3">
      <c r="B435" s="10"/>
      <c r="C435" s="17"/>
      <c r="D435" s="18"/>
      <c r="E435" s="16"/>
      <c r="F435" s="16"/>
      <c r="G435" s="16"/>
      <c r="H435" s="19"/>
    </row>
    <row r="436" spans="2:10" x14ac:dyDescent="0.3">
      <c r="B436" s="10"/>
      <c r="C436" s="17"/>
      <c r="D436" s="18"/>
      <c r="E436" s="16"/>
      <c r="F436" s="16"/>
      <c r="G436" s="16"/>
      <c r="H436" s="19"/>
    </row>
    <row r="437" spans="2:10" x14ac:dyDescent="0.3">
      <c r="B437" s="10"/>
      <c r="C437" s="17"/>
      <c r="D437" s="18"/>
      <c r="E437" s="16"/>
      <c r="F437" s="16"/>
      <c r="G437" s="16"/>
      <c r="H437" s="19"/>
    </row>
    <row r="438" spans="2:10" x14ac:dyDescent="0.3">
      <c r="B438" s="10"/>
      <c r="C438" s="17"/>
      <c r="D438" s="18"/>
      <c r="E438" s="16"/>
      <c r="F438" s="16"/>
      <c r="G438" s="16"/>
      <c r="H438" s="19"/>
    </row>
    <row r="439" spans="2:10" x14ac:dyDescent="0.3">
      <c r="B439" s="10"/>
      <c r="C439" s="17"/>
      <c r="D439" s="18"/>
      <c r="E439" s="16"/>
      <c r="F439" s="16"/>
      <c r="G439" s="16"/>
      <c r="H439" s="19"/>
    </row>
    <row r="440" spans="2:10" x14ac:dyDescent="0.3">
      <c r="B440" s="10"/>
      <c r="C440" s="17"/>
      <c r="D440" s="18"/>
      <c r="E440" s="16"/>
      <c r="F440" s="16"/>
      <c r="G440" s="16"/>
      <c r="H440" s="19"/>
    </row>
    <row r="441" spans="2:10" x14ac:dyDescent="0.3">
      <c r="B441" s="10"/>
      <c r="C441" s="17"/>
      <c r="D441" s="18"/>
      <c r="E441" s="16"/>
      <c r="F441" s="16"/>
      <c r="G441" s="16"/>
      <c r="H441" s="19"/>
    </row>
    <row r="442" spans="2:10" x14ac:dyDescent="0.3">
      <c r="B442" s="10"/>
      <c r="C442" s="17"/>
      <c r="D442" s="18"/>
      <c r="E442" s="16"/>
      <c r="F442" s="16"/>
      <c r="G442" s="16"/>
      <c r="H442" s="19"/>
    </row>
    <row r="443" spans="2:10" x14ac:dyDescent="0.3">
      <c r="B443" s="10"/>
      <c r="C443" s="17"/>
      <c r="D443" s="18"/>
      <c r="E443" s="16"/>
      <c r="F443" s="16"/>
      <c r="G443" s="16"/>
      <c r="H443" s="19"/>
    </row>
    <row r="444" spans="2:10" x14ac:dyDescent="0.3">
      <c r="B444" s="10"/>
      <c r="C444" s="17"/>
      <c r="D444" s="18"/>
      <c r="E444" s="16"/>
      <c r="F444" s="16"/>
      <c r="G444" s="16"/>
      <c r="H444" s="19"/>
    </row>
    <row r="445" spans="2:10" x14ac:dyDescent="0.3">
      <c r="B445" s="10"/>
      <c r="C445" s="17"/>
      <c r="D445" s="18"/>
      <c r="E445" s="16"/>
      <c r="F445" s="16"/>
      <c r="G445" s="16"/>
      <c r="H445" s="19"/>
    </row>
    <row r="446" spans="2:10" x14ac:dyDescent="0.3">
      <c r="B446" s="10"/>
      <c r="C446" s="17"/>
      <c r="D446" s="18"/>
      <c r="E446" s="16"/>
      <c r="F446" s="16"/>
      <c r="G446" s="16"/>
      <c r="H446" s="19"/>
    </row>
    <row r="447" spans="2:10" ht="24.6" x14ac:dyDescent="0.3">
      <c r="B447" s="10"/>
      <c r="C447" s="17"/>
      <c r="D447" s="18"/>
      <c r="E447" s="16"/>
      <c r="F447" s="16"/>
      <c r="G447" s="16"/>
      <c r="H447" s="19"/>
      <c r="I447" s="29"/>
      <c r="J447" s="29"/>
    </row>
    <row r="448" spans="2:10" ht="19.8" thickBot="1" x14ac:dyDescent="0.35">
      <c r="B448" s="24"/>
      <c r="C448" s="21"/>
      <c r="D448" s="21"/>
      <c r="E448" s="21"/>
      <c r="F448" s="21"/>
      <c r="G448" s="21"/>
      <c r="H448" s="21"/>
      <c r="I448" s="21"/>
      <c r="J448" s="21"/>
    </row>
    <row r="449" spans="2:11" ht="19.8" thickBot="1" x14ac:dyDescent="0.5">
      <c r="B449" s="23" t="s">
        <v>28</v>
      </c>
      <c r="C449" s="39">
        <v>332.42</v>
      </c>
      <c r="D449" s="25"/>
      <c r="E449" s="26"/>
      <c r="F449" s="26"/>
      <c r="G449" s="26"/>
      <c r="H449" s="27"/>
      <c r="I449" s="27"/>
      <c r="J449" s="28"/>
    </row>
    <row r="458" spans="2:11" ht="15" thickBot="1" x14ac:dyDescent="0.35"/>
    <row r="459" spans="2:11" ht="25.2" thickBot="1" x14ac:dyDescent="0.35">
      <c r="B459" s="60" t="s">
        <v>14</v>
      </c>
      <c r="C459" s="61"/>
      <c r="D459" s="61"/>
      <c r="E459" s="61"/>
      <c r="F459" s="61"/>
      <c r="G459" s="61"/>
      <c r="H459" s="61"/>
      <c r="I459" s="61"/>
      <c r="J459" s="61"/>
      <c r="K459" s="62"/>
    </row>
    <row r="460" spans="2:11" ht="19.8" thickBot="1" x14ac:dyDescent="0.35">
      <c r="B460" s="33" t="s">
        <v>20</v>
      </c>
      <c r="C460" s="34" t="s">
        <v>21</v>
      </c>
      <c r="D460" s="34" t="s">
        <v>22</v>
      </c>
      <c r="E460" s="34" t="s">
        <v>23</v>
      </c>
      <c r="F460" s="34" t="s">
        <v>24</v>
      </c>
      <c r="G460" s="34" t="s">
        <v>25</v>
      </c>
      <c r="H460" s="34" t="s">
        <v>26</v>
      </c>
      <c r="I460" s="34" t="s">
        <v>27</v>
      </c>
      <c r="J460" s="34" t="s">
        <v>7</v>
      </c>
      <c r="K460" s="34" t="s">
        <v>32</v>
      </c>
    </row>
    <row r="461" spans="2:11" ht="15" thickBot="1" x14ac:dyDescent="0.35">
      <c r="B461" s="45" t="s">
        <v>125</v>
      </c>
      <c r="C461" s="46" t="s">
        <v>34</v>
      </c>
      <c r="D461" s="18"/>
      <c r="E461" s="38" t="s">
        <v>126</v>
      </c>
      <c r="F461" s="38">
        <v>2</v>
      </c>
      <c r="G461" s="47" t="s">
        <v>34</v>
      </c>
      <c r="H461" s="48" t="s">
        <v>34</v>
      </c>
      <c r="I461" s="35">
        <f>SUM(H461:H499) + C501</f>
        <v>610.66</v>
      </c>
      <c r="J461" s="32">
        <f xml:space="preserve"> (I461)*0.165</f>
        <v>100.7589</v>
      </c>
      <c r="K461" s="35">
        <f>I461 - J461</f>
        <v>509.90109999999999</v>
      </c>
    </row>
    <row r="462" spans="2:11" x14ac:dyDescent="0.3">
      <c r="B462" s="16"/>
      <c r="C462" s="17"/>
      <c r="D462" s="18"/>
      <c r="E462" s="16"/>
      <c r="F462" s="16"/>
      <c r="G462" s="16"/>
      <c r="H462" s="19"/>
      <c r="I462" s="20"/>
    </row>
    <row r="463" spans="2:11" x14ac:dyDescent="0.3">
      <c r="B463" s="16"/>
      <c r="C463" s="17"/>
      <c r="D463" s="18"/>
      <c r="E463" s="16"/>
      <c r="F463" s="16"/>
      <c r="G463" s="16"/>
      <c r="H463" s="19"/>
      <c r="I463" s="20"/>
    </row>
    <row r="464" spans="2:11" x14ac:dyDescent="0.3">
      <c r="B464" s="16"/>
      <c r="C464" s="17"/>
      <c r="D464" s="18"/>
      <c r="E464" s="16"/>
      <c r="F464" s="16"/>
      <c r="G464" s="16"/>
      <c r="H464" s="19"/>
      <c r="I464" s="20"/>
    </row>
    <row r="465" spans="2:10" x14ac:dyDescent="0.3">
      <c r="B465" s="16"/>
      <c r="C465" s="17"/>
      <c r="D465" s="18"/>
      <c r="E465" s="16"/>
      <c r="F465" s="16"/>
      <c r="G465" s="16"/>
      <c r="H465" s="19"/>
      <c r="I465" s="20"/>
    </row>
    <row r="466" spans="2:10" x14ac:dyDescent="0.3">
      <c r="B466" s="16"/>
      <c r="C466" s="17"/>
      <c r="D466" s="18"/>
      <c r="E466" s="16"/>
      <c r="F466" s="16"/>
      <c r="G466" s="16"/>
      <c r="H466" s="19"/>
      <c r="I466" s="20"/>
    </row>
    <row r="467" spans="2:10" x14ac:dyDescent="0.3">
      <c r="B467" s="16"/>
      <c r="C467" s="17"/>
      <c r="D467" s="18"/>
      <c r="E467" s="16"/>
      <c r="F467" s="16"/>
      <c r="G467" s="16"/>
      <c r="H467" s="19"/>
      <c r="I467" s="20"/>
    </row>
    <row r="468" spans="2:10" ht="19.2" x14ac:dyDescent="0.3">
      <c r="B468" s="16"/>
      <c r="C468" s="17"/>
      <c r="D468" s="18"/>
      <c r="E468" s="16"/>
      <c r="F468" s="16"/>
      <c r="G468" s="16"/>
      <c r="H468" s="19"/>
      <c r="I468" s="21"/>
      <c r="J468" s="21"/>
    </row>
    <row r="469" spans="2:10" x14ac:dyDescent="0.3">
      <c r="B469" s="16"/>
      <c r="C469" s="17"/>
      <c r="D469" s="18"/>
      <c r="E469" s="16"/>
      <c r="F469" s="16"/>
      <c r="G469" s="16"/>
      <c r="H469" s="19"/>
      <c r="I469" s="20"/>
    </row>
    <row r="470" spans="2:10" x14ac:dyDescent="0.3">
      <c r="B470" s="16"/>
      <c r="C470" s="17"/>
      <c r="D470" s="18"/>
      <c r="E470" s="16"/>
      <c r="F470" s="16"/>
      <c r="G470" s="16"/>
      <c r="H470" s="19"/>
      <c r="I470" s="20"/>
    </row>
    <row r="471" spans="2:10" x14ac:dyDescent="0.3">
      <c r="B471" s="16"/>
      <c r="C471" s="17"/>
      <c r="D471" s="18"/>
      <c r="E471" s="16"/>
      <c r="F471" s="16"/>
      <c r="G471" s="16"/>
      <c r="H471" s="19"/>
      <c r="I471" s="20"/>
    </row>
    <row r="472" spans="2:10" x14ac:dyDescent="0.3">
      <c r="B472" s="16"/>
      <c r="C472" s="17"/>
      <c r="D472" s="18"/>
      <c r="E472" s="16"/>
      <c r="F472" s="16"/>
      <c r="G472" s="16"/>
      <c r="H472" s="19"/>
      <c r="I472" s="20"/>
    </row>
    <row r="473" spans="2:10" x14ac:dyDescent="0.3">
      <c r="B473" s="16"/>
      <c r="C473" s="17"/>
      <c r="D473" s="18"/>
      <c r="E473" s="16"/>
      <c r="F473" s="16"/>
      <c r="G473" s="16"/>
      <c r="H473" s="19"/>
      <c r="I473" s="20"/>
    </row>
    <row r="474" spans="2:10" x14ac:dyDescent="0.3">
      <c r="B474" s="16"/>
      <c r="C474" s="17"/>
      <c r="D474" s="18"/>
      <c r="E474" s="16"/>
      <c r="F474" s="16"/>
      <c r="G474" s="16"/>
      <c r="H474" s="19"/>
      <c r="I474" s="20"/>
    </row>
    <row r="475" spans="2:10" x14ac:dyDescent="0.3">
      <c r="B475" s="16"/>
      <c r="C475" s="17"/>
      <c r="D475" s="18"/>
      <c r="E475" s="16"/>
      <c r="F475" s="16"/>
      <c r="G475" s="16"/>
      <c r="H475" s="19"/>
      <c r="I475" s="20"/>
    </row>
    <row r="476" spans="2:10" x14ac:dyDescent="0.3">
      <c r="B476" s="16"/>
      <c r="C476" s="17"/>
      <c r="D476" s="18"/>
      <c r="E476" s="16"/>
      <c r="F476" s="16"/>
      <c r="G476" s="16"/>
      <c r="H476" s="19"/>
      <c r="I476" s="20"/>
    </row>
    <row r="477" spans="2:10" x14ac:dyDescent="0.3">
      <c r="B477" s="16"/>
      <c r="C477" s="17"/>
      <c r="D477" s="18"/>
      <c r="E477" s="16"/>
      <c r="F477" s="16"/>
      <c r="G477" s="16"/>
      <c r="H477" s="19"/>
      <c r="I477" s="20"/>
    </row>
    <row r="478" spans="2:10" x14ac:dyDescent="0.3">
      <c r="B478" s="16"/>
      <c r="C478" s="17"/>
      <c r="D478" s="18"/>
      <c r="E478" s="16"/>
      <c r="F478" s="16"/>
      <c r="G478" s="16"/>
      <c r="H478" s="19"/>
      <c r="I478" s="20"/>
    </row>
    <row r="479" spans="2:10" x14ac:dyDescent="0.3">
      <c r="B479" s="16"/>
      <c r="C479" s="17"/>
      <c r="D479" s="18"/>
      <c r="E479" s="16"/>
      <c r="F479" s="16"/>
      <c r="G479" s="16"/>
      <c r="H479" s="19"/>
      <c r="I479" s="20"/>
    </row>
    <row r="480" spans="2:10" x14ac:dyDescent="0.3">
      <c r="B480" s="16"/>
      <c r="C480" s="17"/>
      <c r="D480" s="18"/>
      <c r="E480" s="16"/>
      <c r="F480" s="16"/>
      <c r="G480" s="16"/>
      <c r="H480" s="19"/>
      <c r="I480" s="20"/>
    </row>
    <row r="481" spans="2:9" x14ac:dyDescent="0.3">
      <c r="B481" s="16"/>
      <c r="C481" s="17"/>
      <c r="D481" s="18"/>
      <c r="E481" s="16"/>
      <c r="F481" s="16"/>
      <c r="G481" s="16"/>
      <c r="H481" s="19"/>
      <c r="I481" s="20"/>
    </row>
    <row r="482" spans="2:9" x14ac:dyDescent="0.3">
      <c r="B482" s="10"/>
      <c r="C482" s="17"/>
      <c r="D482" s="18"/>
      <c r="E482" s="16"/>
      <c r="F482" s="16"/>
      <c r="G482" s="16"/>
      <c r="H482" s="19"/>
    </row>
    <row r="483" spans="2:9" ht="19.2" x14ac:dyDescent="0.45">
      <c r="B483" s="22"/>
      <c r="C483" s="17"/>
      <c r="D483" s="18"/>
      <c r="E483" s="16"/>
      <c r="F483" s="16"/>
      <c r="G483" s="16"/>
      <c r="H483" s="19"/>
    </row>
    <row r="484" spans="2:9" x14ac:dyDescent="0.3">
      <c r="B484" s="10"/>
      <c r="C484" s="17"/>
      <c r="D484" s="18"/>
      <c r="E484" s="16"/>
      <c r="F484" s="16"/>
      <c r="G484" s="16"/>
      <c r="H484" s="19"/>
    </row>
    <row r="485" spans="2:9" x14ac:dyDescent="0.3">
      <c r="B485" s="10"/>
      <c r="C485" s="17"/>
      <c r="D485" s="18"/>
      <c r="E485" s="16"/>
      <c r="F485" s="16"/>
      <c r="G485" s="16"/>
      <c r="H485" s="19"/>
    </row>
    <row r="486" spans="2:9" x14ac:dyDescent="0.3">
      <c r="B486" s="10"/>
      <c r="C486" s="17"/>
      <c r="D486" s="18"/>
      <c r="E486" s="16"/>
      <c r="F486" s="16"/>
      <c r="G486" s="16"/>
      <c r="H486" s="19"/>
    </row>
    <row r="487" spans="2:9" x14ac:dyDescent="0.3">
      <c r="B487" s="10"/>
      <c r="C487" s="17"/>
      <c r="D487" s="18"/>
      <c r="E487" s="16"/>
      <c r="F487" s="16"/>
      <c r="G487" s="16"/>
      <c r="H487" s="19"/>
    </row>
    <row r="488" spans="2:9" x14ac:dyDescent="0.3">
      <c r="B488" s="10"/>
      <c r="C488" s="17"/>
      <c r="D488" s="18"/>
      <c r="E488" s="16"/>
      <c r="F488" s="16"/>
      <c r="G488" s="16"/>
      <c r="H488" s="19"/>
    </row>
    <row r="489" spans="2:9" x14ac:dyDescent="0.3">
      <c r="B489" s="10"/>
      <c r="C489" s="17"/>
      <c r="D489" s="18"/>
      <c r="E489" s="16"/>
      <c r="F489" s="16"/>
      <c r="G489" s="16"/>
      <c r="H489" s="19"/>
    </row>
    <row r="490" spans="2:9" x14ac:dyDescent="0.3">
      <c r="B490" s="10"/>
      <c r="C490" s="17"/>
      <c r="D490" s="18"/>
      <c r="E490" s="16"/>
      <c r="F490" s="16"/>
      <c r="G490" s="16"/>
      <c r="H490" s="19"/>
    </row>
    <row r="491" spans="2:9" x14ac:dyDescent="0.3">
      <c r="B491" s="10"/>
      <c r="C491" s="17"/>
      <c r="D491" s="18"/>
      <c r="E491" s="16"/>
      <c r="F491" s="16"/>
      <c r="G491" s="16"/>
      <c r="H491" s="19"/>
    </row>
    <row r="492" spans="2:9" x14ac:dyDescent="0.3">
      <c r="B492" s="10"/>
      <c r="C492" s="17"/>
      <c r="D492" s="18"/>
      <c r="E492" s="16"/>
      <c r="F492" s="16"/>
      <c r="G492" s="16"/>
      <c r="H492" s="19"/>
    </row>
    <row r="493" spans="2:9" x14ac:dyDescent="0.3">
      <c r="B493" s="10"/>
      <c r="C493" s="17"/>
      <c r="D493" s="18"/>
      <c r="E493" s="16"/>
      <c r="F493" s="16"/>
      <c r="G493" s="16"/>
      <c r="H493" s="19"/>
    </row>
    <row r="494" spans="2:9" x14ac:dyDescent="0.3">
      <c r="B494" s="10"/>
      <c r="C494" s="17"/>
      <c r="D494" s="18"/>
      <c r="E494" s="16"/>
      <c r="F494" s="16"/>
      <c r="G494" s="16"/>
      <c r="H494" s="19"/>
    </row>
    <row r="495" spans="2:9" x14ac:dyDescent="0.3">
      <c r="B495" s="10"/>
      <c r="C495" s="17"/>
      <c r="D495" s="18"/>
      <c r="E495" s="16"/>
      <c r="F495" s="16"/>
      <c r="G495" s="16"/>
      <c r="H495" s="19"/>
    </row>
    <row r="496" spans="2:9" x14ac:dyDescent="0.3">
      <c r="B496" s="10"/>
      <c r="C496" s="17"/>
      <c r="D496" s="18"/>
      <c r="E496" s="16"/>
      <c r="F496" s="16"/>
      <c r="G496" s="16"/>
      <c r="H496" s="19"/>
    </row>
    <row r="497" spans="2:11" x14ac:dyDescent="0.3">
      <c r="B497" s="10"/>
      <c r="C497" s="17"/>
      <c r="D497" s="18"/>
      <c r="E497" s="16"/>
      <c r="F497" s="16"/>
      <c r="G497" s="16"/>
      <c r="H497" s="19"/>
    </row>
    <row r="498" spans="2:11" x14ac:dyDescent="0.3">
      <c r="B498" s="10"/>
      <c r="C498" s="17"/>
      <c r="D498" s="18"/>
      <c r="E498" s="16"/>
      <c r="F498" s="16"/>
      <c r="G498" s="16"/>
      <c r="H498" s="19"/>
    </row>
    <row r="499" spans="2:11" ht="24.6" x14ac:dyDescent="0.3">
      <c r="B499" s="10"/>
      <c r="C499" s="17"/>
      <c r="D499" s="18"/>
      <c r="E499" s="16"/>
      <c r="F499" s="16"/>
      <c r="G499" s="16"/>
      <c r="H499" s="19"/>
      <c r="I499" s="29"/>
      <c r="J499" s="29"/>
    </row>
    <row r="500" spans="2:11" ht="19.8" thickBot="1" x14ac:dyDescent="0.35">
      <c r="B500" s="24"/>
      <c r="C500" s="21"/>
      <c r="D500" s="21"/>
      <c r="E500" s="21"/>
      <c r="F500" s="21"/>
      <c r="G500" s="21"/>
      <c r="H500" s="21"/>
      <c r="I500" s="21"/>
      <c r="J500" s="21"/>
    </row>
    <row r="501" spans="2:11" ht="19.8" thickBot="1" x14ac:dyDescent="0.5">
      <c r="B501" s="23" t="s">
        <v>28</v>
      </c>
      <c r="C501" s="39">
        <v>610.66</v>
      </c>
      <c r="D501" s="25"/>
      <c r="E501" s="26"/>
      <c r="F501" s="26"/>
      <c r="G501" s="26"/>
      <c r="H501" s="27"/>
      <c r="I501" s="27"/>
      <c r="J501" s="28"/>
    </row>
    <row r="510" spans="2:11" ht="15" thickBot="1" x14ac:dyDescent="0.35"/>
    <row r="511" spans="2:11" ht="25.2" thickBot="1" x14ac:dyDescent="0.35">
      <c r="B511" s="60" t="s">
        <v>15</v>
      </c>
      <c r="C511" s="61"/>
      <c r="D511" s="61"/>
      <c r="E511" s="61"/>
      <c r="F511" s="61"/>
      <c r="G511" s="61"/>
      <c r="H511" s="61"/>
      <c r="I511" s="61"/>
      <c r="J511" s="61"/>
      <c r="K511" s="62"/>
    </row>
    <row r="512" spans="2:11" ht="19.8" thickBot="1" x14ac:dyDescent="0.35">
      <c r="B512" s="33" t="s">
        <v>20</v>
      </c>
      <c r="C512" s="34" t="s">
        <v>21</v>
      </c>
      <c r="D512" s="34" t="s">
        <v>22</v>
      </c>
      <c r="E512" s="34" t="s">
        <v>23</v>
      </c>
      <c r="F512" s="34" t="s">
        <v>24</v>
      </c>
      <c r="G512" s="34" t="s">
        <v>25</v>
      </c>
      <c r="H512" s="34" t="s">
        <v>26</v>
      </c>
      <c r="I512" s="34" t="s">
        <v>27</v>
      </c>
      <c r="J512" s="34" t="s">
        <v>7</v>
      </c>
      <c r="K512" s="34" t="s">
        <v>32</v>
      </c>
    </row>
    <row r="513" spans="2:11" ht="15" thickBot="1" x14ac:dyDescent="0.35">
      <c r="B513" s="45" t="s">
        <v>127</v>
      </c>
      <c r="C513" s="46" t="s">
        <v>34</v>
      </c>
      <c r="D513" s="18"/>
      <c r="E513" s="38" t="s">
        <v>128</v>
      </c>
      <c r="F513" s="38">
        <v>2</v>
      </c>
      <c r="G513" s="47" t="s">
        <v>34</v>
      </c>
      <c r="H513" s="48" t="s">
        <v>34</v>
      </c>
      <c r="I513" s="35">
        <f>SUM(H513:H551) + C553</f>
        <v>438.82</v>
      </c>
      <c r="J513" s="32">
        <f xml:space="preserve"> (I513)*0.165</f>
        <v>72.405299999999997</v>
      </c>
      <c r="K513" s="35">
        <f>I513 - J513</f>
        <v>366.41469999999998</v>
      </c>
    </row>
    <row r="514" spans="2:11" x14ac:dyDescent="0.3">
      <c r="B514" s="16"/>
      <c r="C514" s="17"/>
      <c r="D514" s="18"/>
      <c r="E514" s="16"/>
      <c r="F514" s="16"/>
      <c r="G514" s="16"/>
      <c r="H514" s="19"/>
      <c r="I514" s="20"/>
    </row>
    <row r="515" spans="2:11" x14ac:dyDescent="0.3">
      <c r="B515" s="16"/>
      <c r="C515" s="17"/>
      <c r="D515" s="18"/>
      <c r="E515" s="16"/>
      <c r="F515" s="16"/>
      <c r="G515" s="16"/>
      <c r="H515" s="19"/>
      <c r="I515" s="20"/>
    </row>
    <row r="516" spans="2:11" x14ac:dyDescent="0.3">
      <c r="B516" s="16"/>
      <c r="C516" s="17"/>
      <c r="D516" s="18"/>
      <c r="E516" s="16"/>
      <c r="F516" s="16"/>
      <c r="G516" s="16"/>
      <c r="H516" s="19"/>
      <c r="I516" s="20"/>
    </row>
    <row r="517" spans="2:11" x14ac:dyDescent="0.3">
      <c r="B517" s="16"/>
      <c r="C517" s="17"/>
      <c r="D517" s="18"/>
      <c r="E517" s="16"/>
      <c r="F517" s="16"/>
      <c r="G517" s="16"/>
      <c r="H517" s="19"/>
      <c r="I517" s="20"/>
    </row>
    <row r="518" spans="2:11" x14ac:dyDescent="0.3">
      <c r="B518" s="16"/>
      <c r="C518" s="17"/>
      <c r="D518" s="18"/>
      <c r="E518" s="16"/>
      <c r="F518" s="16"/>
      <c r="G518" s="16"/>
      <c r="H518" s="19"/>
      <c r="I518" s="20"/>
    </row>
    <row r="519" spans="2:11" x14ac:dyDescent="0.3">
      <c r="B519" s="16"/>
      <c r="C519" s="17"/>
      <c r="D519" s="18"/>
      <c r="E519" s="16"/>
      <c r="F519" s="16"/>
      <c r="G519" s="16"/>
      <c r="H519" s="19"/>
      <c r="I519" s="20"/>
    </row>
    <row r="520" spans="2:11" ht="19.2" x14ac:dyDescent="0.3">
      <c r="B520" s="16"/>
      <c r="C520" s="17"/>
      <c r="D520" s="18"/>
      <c r="E520" s="16"/>
      <c r="F520" s="16"/>
      <c r="G520" s="16"/>
      <c r="H520" s="19"/>
      <c r="I520" s="21"/>
      <c r="J520" s="21"/>
    </row>
    <row r="521" spans="2:11" x14ac:dyDescent="0.3">
      <c r="B521" s="16"/>
      <c r="C521" s="17"/>
      <c r="D521" s="18"/>
      <c r="E521" s="16"/>
      <c r="F521" s="16"/>
      <c r="G521" s="16"/>
      <c r="H521" s="19"/>
      <c r="I521" s="20"/>
    </row>
    <row r="522" spans="2:11" x14ac:dyDescent="0.3">
      <c r="B522" s="16"/>
      <c r="C522" s="17"/>
      <c r="D522" s="18"/>
      <c r="E522" s="16"/>
      <c r="F522" s="16"/>
      <c r="G522" s="16"/>
      <c r="H522" s="19"/>
      <c r="I522" s="20"/>
    </row>
    <row r="523" spans="2:11" x14ac:dyDescent="0.3">
      <c r="B523" s="16"/>
      <c r="C523" s="17"/>
      <c r="D523" s="18"/>
      <c r="E523" s="16"/>
      <c r="F523" s="16"/>
      <c r="G523" s="16"/>
      <c r="H523" s="19"/>
      <c r="I523" s="20"/>
    </row>
    <row r="524" spans="2:11" x14ac:dyDescent="0.3">
      <c r="B524" s="16"/>
      <c r="C524" s="17"/>
      <c r="D524" s="18"/>
      <c r="E524" s="16"/>
      <c r="F524" s="16"/>
      <c r="G524" s="16"/>
      <c r="H524" s="19"/>
      <c r="I524" s="20"/>
    </row>
    <row r="525" spans="2:11" x14ac:dyDescent="0.3">
      <c r="B525" s="16"/>
      <c r="C525" s="17"/>
      <c r="D525" s="18"/>
      <c r="E525" s="16"/>
      <c r="F525" s="16"/>
      <c r="G525" s="16"/>
      <c r="H525" s="19"/>
      <c r="I525" s="20"/>
    </row>
    <row r="526" spans="2:11" x14ac:dyDescent="0.3">
      <c r="B526" s="16"/>
      <c r="C526" s="17"/>
      <c r="D526" s="18"/>
      <c r="E526" s="16"/>
      <c r="F526" s="16"/>
      <c r="G526" s="16"/>
      <c r="H526" s="19"/>
      <c r="I526" s="20"/>
    </row>
    <row r="527" spans="2:11" x14ac:dyDescent="0.3">
      <c r="B527" s="16"/>
      <c r="C527" s="17"/>
      <c r="D527" s="18"/>
      <c r="E527" s="16"/>
      <c r="F527" s="16"/>
      <c r="G527" s="16"/>
      <c r="H527" s="19"/>
      <c r="I527" s="20"/>
    </row>
    <row r="528" spans="2:11" x14ac:dyDescent="0.3">
      <c r="B528" s="16"/>
      <c r="C528" s="17"/>
      <c r="D528" s="18"/>
      <c r="E528" s="16"/>
      <c r="F528" s="16"/>
      <c r="G528" s="16"/>
      <c r="H528" s="19"/>
      <c r="I528" s="20"/>
    </row>
    <row r="529" spans="2:9" x14ac:dyDescent="0.3">
      <c r="B529" s="16"/>
      <c r="C529" s="17"/>
      <c r="D529" s="18"/>
      <c r="E529" s="16"/>
      <c r="F529" s="16"/>
      <c r="G529" s="16"/>
      <c r="H529" s="19"/>
      <c r="I529" s="20"/>
    </row>
    <row r="530" spans="2:9" x14ac:dyDescent="0.3">
      <c r="B530" s="16"/>
      <c r="C530" s="17"/>
      <c r="D530" s="18"/>
      <c r="E530" s="16"/>
      <c r="F530" s="16"/>
      <c r="G530" s="16"/>
      <c r="H530" s="19"/>
      <c r="I530" s="20"/>
    </row>
    <row r="531" spans="2:9" x14ac:dyDescent="0.3">
      <c r="B531" s="16"/>
      <c r="C531" s="17"/>
      <c r="D531" s="18"/>
      <c r="E531" s="16"/>
      <c r="F531" s="16"/>
      <c r="G531" s="16"/>
      <c r="H531" s="19"/>
      <c r="I531" s="20"/>
    </row>
    <row r="532" spans="2:9" x14ac:dyDescent="0.3">
      <c r="B532" s="16"/>
      <c r="C532" s="17"/>
      <c r="D532" s="18"/>
      <c r="E532" s="16"/>
      <c r="F532" s="16"/>
      <c r="G532" s="16"/>
      <c r="H532" s="19"/>
      <c r="I532" s="20"/>
    </row>
    <row r="533" spans="2:9" x14ac:dyDescent="0.3">
      <c r="B533" s="16"/>
      <c r="C533" s="17"/>
      <c r="D533" s="18"/>
      <c r="E533" s="16"/>
      <c r="F533" s="16"/>
      <c r="G533" s="16"/>
      <c r="H533" s="19"/>
      <c r="I533" s="20"/>
    </row>
    <row r="534" spans="2:9" x14ac:dyDescent="0.3">
      <c r="B534" s="10"/>
      <c r="C534" s="17"/>
      <c r="D534" s="18"/>
      <c r="E534" s="16"/>
      <c r="F534" s="16"/>
      <c r="G534" s="16"/>
      <c r="H534" s="19"/>
    </row>
    <row r="535" spans="2:9" ht="19.2" x14ac:dyDescent="0.45">
      <c r="B535" s="22"/>
      <c r="C535" s="17"/>
      <c r="D535" s="18"/>
      <c r="E535" s="16"/>
      <c r="F535" s="16"/>
      <c r="G535" s="16"/>
      <c r="H535" s="19"/>
    </row>
    <row r="536" spans="2:9" x14ac:dyDescent="0.3">
      <c r="B536" s="10"/>
      <c r="C536" s="17"/>
      <c r="D536" s="18"/>
      <c r="E536" s="16"/>
      <c r="F536" s="16"/>
      <c r="G536" s="16"/>
      <c r="H536" s="19"/>
    </row>
    <row r="537" spans="2:9" x14ac:dyDescent="0.3">
      <c r="B537" s="10"/>
      <c r="C537" s="17"/>
      <c r="D537" s="18"/>
      <c r="E537" s="16"/>
      <c r="F537" s="16"/>
      <c r="G537" s="16"/>
      <c r="H537" s="19"/>
    </row>
    <row r="538" spans="2:9" x14ac:dyDescent="0.3">
      <c r="B538" s="10"/>
      <c r="C538" s="17"/>
      <c r="D538" s="18"/>
      <c r="E538" s="16"/>
      <c r="F538" s="16"/>
      <c r="G538" s="16"/>
      <c r="H538" s="19"/>
    </row>
    <row r="539" spans="2:9" x14ac:dyDescent="0.3">
      <c r="B539" s="10"/>
      <c r="C539" s="17"/>
      <c r="D539" s="18"/>
      <c r="E539" s="16"/>
      <c r="F539" s="16"/>
      <c r="G539" s="16"/>
      <c r="H539" s="19"/>
    </row>
    <row r="540" spans="2:9" x14ac:dyDescent="0.3">
      <c r="B540" s="10"/>
      <c r="C540" s="17"/>
      <c r="D540" s="18"/>
      <c r="E540" s="16"/>
      <c r="F540" s="16"/>
      <c r="G540" s="16"/>
      <c r="H540" s="19"/>
    </row>
    <row r="541" spans="2:9" x14ac:dyDescent="0.3">
      <c r="B541" s="10"/>
      <c r="C541" s="17"/>
      <c r="D541" s="18"/>
      <c r="E541" s="16"/>
      <c r="F541" s="16"/>
      <c r="G541" s="16"/>
      <c r="H541" s="19"/>
    </row>
    <row r="542" spans="2:9" x14ac:dyDescent="0.3">
      <c r="B542" s="10"/>
      <c r="C542" s="17"/>
      <c r="D542" s="18"/>
      <c r="E542" s="16"/>
      <c r="F542" s="16"/>
      <c r="G542" s="16"/>
      <c r="H542" s="19"/>
    </row>
    <row r="543" spans="2:9" x14ac:dyDescent="0.3">
      <c r="B543" s="10"/>
      <c r="C543" s="17"/>
      <c r="D543" s="18"/>
      <c r="E543" s="16"/>
      <c r="F543" s="16"/>
      <c r="G543" s="16"/>
      <c r="H543" s="19"/>
    </row>
    <row r="544" spans="2:9" x14ac:dyDescent="0.3">
      <c r="B544" s="10"/>
      <c r="C544" s="17"/>
      <c r="D544" s="18"/>
      <c r="E544" s="16"/>
      <c r="F544" s="16"/>
      <c r="G544" s="16"/>
      <c r="H544" s="19"/>
    </row>
    <row r="545" spans="2:10" x14ac:dyDescent="0.3">
      <c r="B545" s="10"/>
      <c r="C545" s="17"/>
      <c r="D545" s="18"/>
      <c r="E545" s="16"/>
      <c r="F545" s="16"/>
      <c r="G545" s="16"/>
      <c r="H545" s="19"/>
    </row>
    <row r="546" spans="2:10" x14ac:dyDescent="0.3">
      <c r="B546" s="10"/>
      <c r="C546" s="17"/>
      <c r="D546" s="18"/>
      <c r="E546" s="16"/>
      <c r="F546" s="16"/>
      <c r="G546" s="16"/>
      <c r="H546" s="19"/>
    </row>
    <row r="547" spans="2:10" x14ac:dyDescent="0.3">
      <c r="B547" s="10"/>
      <c r="C547" s="17"/>
      <c r="D547" s="18"/>
      <c r="E547" s="16"/>
      <c r="F547" s="16"/>
      <c r="G547" s="16"/>
      <c r="H547" s="19"/>
    </row>
    <row r="548" spans="2:10" x14ac:dyDescent="0.3">
      <c r="B548" s="10"/>
      <c r="C548" s="17"/>
      <c r="D548" s="18"/>
      <c r="E548" s="16"/>
      <c r="F548" s="16"/>
      <c r="G548" s="16"/>
      <c r="H548" s="19"/>
    </row>
    <row r="549" spans="2:10" x14ac:dyDescent="0.3">
      <c r="B549" s="10"/>
      <c r="C549" s="17"/>
      <c r="D549" s="18"/>
      <c r="E549" s="16"/>
      <c r="F549" s="16"/>
      <c r="G549" s="16"/>
      <c r="H549" s="19"/>
    </row>
    <row r="550" spans="2:10" x14ac:dyDescent="0.3">
      <c r="B550" s="10"/>
      <c r="C550" s="17"/>
      <c r="D550" s="18"/>
      <c r="E550" s="16"/>
      <c r="F550" s="16"/>
      <c r="G550" s="16"/>
      <c r="H550" s="19"/>
    </row>
    <row r="551" spans="2:10" ht="24.6" x14ac:dyDescent="0.3">
      <c r="B551" s="10"/>
      <c r="C551" s="17"/>
      <c r="D551" s="18"/>
      <c r="E551" s="16"/>
      <c r="F551" s="16"/>
      <c r="G551" s="16"/>
      <c r="H551" s="19"/>
      <c r="I551" s="29"/>
      <c r="J551" s="29"/>
    </row>
    <row r="552" spans="2:10" ht="19.8" thickBot="1" x14ac:dyDescent="0.35">
      <c r="B552" s="24"/>
      <c r="C552" s="21"/>
      <c r="D552" s="21"/>
      <c r="E552" s="21"/>
      <c r="F552" s="21"/>
      <c r="G552" s="21"/>
      <c r="H552" s="21"/>
      <c r="I552" s="21"/>
      <c r="J552" s="21"/>
    </row>
    <row r="553" spans="2:10" ht="19.8" thickBot="1" x14ac:dyDescent="0.5">
      <c r="B553" s="23" t="s">
        <v>28</v>
      </c>
      <c r="C553" s="39">
        <v>438.82</v>
      </c>
      <c r="D553" s="25"/>
      <c r="E553" s="26"/>
      <c r="F553" s="26"/>
      <c r="G553" s="26"/>
      <c r="H553" s="27"/>
      <c r="I553" s="27"/>
      <c r="J553" s="28"/>
    </row>
    <row r="562" spans="2:11" ht="15" thickBot="1" x14ac:dyDescent="0.35"/>
    <row r="563" spans="2:11" ht="25.2" thickBot="1" x14ac:dyDescent="0.35">
      <c r="B563" s="60" t="s">
        <v>16</v>
      </c>
      <c r="C563" s="61"/>
      <c r="D563" s="61"/>
      <c r="E563" s="61"/>
      <c r="F563" s="61"/>
      <c r="G563" s="61"/>
      <c r="H563" s="61"/>
      <c r="I563" s="61"/>
      <c r="J563" s="61"/>
      <c r="K563" s="62"/>
    </row>
    <row r="564" spans="2:11" ht="19.8" thickBot="1" x14ac:dyDescent="0.35">
      <c r="B564" s="33" t="s">
        <v>20</v>
      </c>
      <c r="C564" s="34" t="s">
        <v>21</v>
      </c>
      <c r="D564" s="34" t="s">
        <v>22</v>
      </c>
      <c r="E564" s="34" t="s">
        <v>23</v>
      </c>
      <c r="F564" s="34" t="s">
        <v>24</v>
      </c>
      <c r="G564" s="34" t="s">
        <v>25</v>
      </c>
      <c r="H564" s="34" t="s">
        <v>26</v>
      </c>
      <c r="I564" s="34" t="s">
        <v>27</v>
      </c>
      <c r="J564" s="34" t="s">
        <v>7</v>
      </c>
      <c r="K564" s="34" t="s">
        <v>32</v>
      </c>
    </row>
    <row r="565" spans="2:11" ht="15" thickBot="1" x14ac:dyDescent="0.35">
      <c r="B565" s="45" t="s">
        <v>129</v>
      </c>
      <c r="C565" s="46" t="s">
        <v>34</v>
      </c>
      <c r="D565" s="18"/>
      <c r="E565" s="38" t="s">
        <v>126</v>
      </c>
      <c r="F565" s="38">
        <v>2</v>
      </c>
      <c r="G565" s="47" t="s">
        <v>34</v>
      </c>
      <c r="H565" s="48" t="s">
        <v>34</v>
      </c>
      <c r="I565" s="35">
        <f>SUM(H565:H603) + C605</f>
        <v>3154.26</v>
      </c>
      <c r="J565" s="32">
        <f xml:space="preserve"> (2250 *0.165) + (904.26 * 0.265)</f>
        <v>610.87890000000004</v>
      </c>
      <c r="K565" s="35">
        <f>I565 - J565</f>
        <v>2543.3811000000001</v>
      </c>
    </row>
    <row r="566" spans="2:11" x14ac:dyDescent="0.3">
      <c r="B566" s="45" t="s">
        <v>130</v>
      </c>
      <c r="C566" s="46" t="s">
        <v>34</v>
      </c>
      <c r="D566" s="18"/>
      <c r="E566" s="38">
        <v>2.61</v>
      </c>
      <c r="F566" s="38">
        <v>120</v>
      </c>
      <c r="G566" s="47" t="s">
        <v>34</v>
      </c>
      <c r="H566" s="50" t="s">
        <v>34</v>
      </c>
      <c r="I566" s="20"/>
    </row>
    <row r="567" spans="2:11" x14ac:dyDescent="0.3">
      <c r="B567" s="45" t="s">
        <v>130</v>
      </c>
      <c r="C567" s="46" t="s">
        <v>34</v>
      </c>
      <c r="D567" s="18"/>
      <c r="E567" s="38">
        <v>2.67</v>
      </c>
      <c r="F567" s="38">
        <v>120</v>
      </c>
      <c r="G567" s="47" t="s">
        <v>34</v>
      </c>
      <c r="H567" s="50" t="s">
        <v>34</v>
      </c>
      <c r="I567" s="20"/>
    </row>
    <row r="568" spans="2:11" x14ac:dyDescent="0.3">
      <c r="B568" s="45" t="s">
        <v>130</v>
      </c>
      <c r="C568" s="46" t="s">
        <v>34</v>
      </c>
      <c r="D568" s="18"/>
      <c r="E568" s="38">
        <v>2.72</v>
      </c>
      <c r="F568" s="38">
        <v>120</v>
      </c>
      <c r="G568" s="47" t="s">
        <v>34</v>
      </c>
      <c r="H568" s="50" t="s">
        <v>34</v>
      </c>
      <c r="I568" s="20"/>
    </row>
    <row r="569" spans="2:11" x14ac:dyDescent="0.3">
      <c r="B569" s="45" t="s">
        <v>131</v>
      </c>
      <c r="C569" s="46" t="s">
        <v>34</v>
      </c>
      <c r="D569" s="18"/>
      <c r="E569" s="38">
        <v>0.56000000000000005</v>
      </c>
      <c r="F569" s="38">
        <v>120</v>
      </c>
      <c r="G569" s="47" t="s">
        <v>34</v>
      </c>
      <c r="H569" s="50" t="s">
        <v>34</v>
      </c>
      <c r="I569" s="20"/>
    </row>
    <row r="570" spans="2:11" x14ac:dyDescent="0.3">
      <c r="B570" s="45" t="s">
        <v>131</v>
      </c>
      <c r="C570" s="46" t="s">
        <v>34</v>
      </c>
      <c r="D570" s="18"/>
      <c r="E570" s="38">
        <v>0.75</v>
      </c>
      <c r="F570" s="38">
        <v>120</v>
      </c>
      <c r="G570" s="47" t="s">
        <v>34</v>
      </c>
      <c r="H570" s="50" t="s">
        <v>34</v>
      </c>
      <c r="I570" s="20"/>
    </row>
    <row r="571" spans="2:11" x14ac:dyDescent="0.3">
      <c r="B571" s="45" t="s">
        <v>131</v>
      </c>
      <c r="C571" s="46" t="s">
        <v>34</v>
      </c>
      <c r="D571" s="18"/>
      <c r="E571" s="38">
        <v>0.74</v>
      </c>
      <c r="F571" s="38">
        <v>120</v>
      </c>
      <c r="G571" s="47" t="s">
        <v>34</v>
      </c>
      <c r="H571" s="50" t="s">
        <v>34</v>
      </c>
      <c r="I571" s="20"/>
    </row>
    <row r="572" spans="2:11" ht="19.2" x14ac:dyDescent="0.3">
      <c r="B572" s="45" t="s">
        <v>131</v>
      </c>
      <c r="C572" s="46" t="s">
        <v>34</v>
      </c>
      <c r="D572" s="18"/>
      <c r="E572" s="38">
        <v>0.48</v>
      </c>
      <c r="F572" s="38">
        <v>120</v>
      </c>
      <c r="G572" s="47" t="s">
        <v>34</v>
      </c>
      <c r="H572" s="50" t="s">
        <v>34</v>
      </c>
      <c r="I572" s="21"/>
      <c r="J572" s="21"/>
    </row>
    <row r="573" spans="2:11" x14ac:dyDescent="0.3">
      <c r="B573" s="45" t="s">
        <v>131</v>
      </c>
      <c r="C573" s="46" t="s">
        <v>34</v>
      </c>
      <c r="D573" s="18"/>
      <c r="E573" s="38">
        <v>0.59</v>
      </c>
      <c r="F573" s="38">
        <v>120</v>
      </c>
      <c r="G573" s="47" t="s">
        <v>34</v>
      </c>
      <c r="H573" s="50" t="s">
        <v>34</v>
      </c>
      <c r="I573" s="20"/>
    </row>
    <row r="574" spans="2:11" x14ac:dyDescent="0.3">
      <c r="B574" s="45" t="s">
        <v>131</v>
      </c>
      <c r="C574" s="46" t="s">
        <v>34</v>
      </c>
      <c r="D574" s="18"/>
      <c r="E574" s="38">
        <v>0.37</v>
      </c>
      <c r="F574" s="38">
        <v>120</v>
      </c>
      <c r="G574" s="47" t="s">
        <v>34</v>
      </c>
      <c r="H574" s="50" t="s">
        <v>34</v>
      </c>
      <c r="I574" s="20"/>
    </row>
    <row r="575" spans="2:11" x14ac:dyDescent="0.3">
      <c r="B575" s="45" t="s">
        <v>132</v>
      </c>
      <c r="C575" s="46" t="s">
        <v>34</v>
      </c>
      <c r="D575" s="18"/>
      <c r="E575" s="38" t="s">
        <v>133</v>
      </c>
      <c r="F575" s="38">
        <v>120</v>
      </c>
      <c r="G575" s="47" t="s">
        <v>34</v>
      </c>
      <c r="H575" s="50" t="s">
        <v>34</v>
      </c>
      <c r="I575" s="20"/>
    </row>
    <row r="576" spans="2:11" x14ac:dyDescent="0.3">
      <c r="B576" s="45" t="s">
        <v>134</v>
      </c>
      <c r="C576" s="46" t="s">
        <v>34</v>
      </c>
      <c r="D576" s="18"/>
      <c r="E576" s="38">
        <v>0.66</v>
      </c>
      <c r="F576" s="38">
        <v>120</v>
      </c>
      <c r="G576" s="47" t="s">
        <v>34</v>
      </c>
      <c r="H576" s="50" t="s">
        <v>34</v>
      </c>
      <c r="I576" s="20"/>
    </row>
    <row r="577" spans="2:9" x14ac:dyDescent="0.3">
      <c r="B577" s="45" t="s">
        <v>134</v>
      </c>
      <c r="C577" s="46" t="s">
        <v>34</v>
      </c>
      <c r="D577" s="18"/>
      <c r="E577" s="38">
        <v>0.37</v>
      </c>
      <c r="F577" s="38">
        <v>120</v>
      </c>
      <c r="G577" s="47" t="s">
        <v>34</v>
      </c>
      <c r="H577" s="50" t="s">
        <v>34</v>
      </c>
      <c r="I577" s="20"/>
    </row>
    <row r="578" spans="2:9" x14ac:dyDescent="0.3">
      <c r="B578" s="45" t="s">
        <v>135</v>
      </c>
      <c r="C578" s="46" t="s">
        <v>34</v>
      </c>
      <c r="D578" s="18"/>
      <c r="E578" s="38" t="s">
        <v>136</v>
      </c>
      <c r="F578" s="38">
        <v>120</v>
      </c>
      <c r="G578" s="47" t="s">
        <v>34</v>
      </c>
      <c r="H578" s="50" t="s">
        <v>34</v>
      </c>
      <c r="I578" s="20"/>
    </row>
    <row r="579" spans="2:9" x14ac:dyDescent="0.3">
      <c r="B579" s="45" t="s">
        <v>137</v>
      </c>
      <c r="C579" s="46" t="s">
        <v>34</v>
      </c>
      <c r="D579" s="18"/>
      <c r="E579" s="38" t="s">
        <v>138</v>
      </c>
      <c r="F579" s="38">
        <v>120</v>
      </c>
      <c r="G579" s="47" t="s">
        <v>34</v>
      </c>
      <c r="H579" s="50" t="s">
        <v>34</v>
      </c>
      <c r="I579" s="20"/>
    </row>
    <row r="580" spans="2:9" x14ac:dyDescent="0.3">
      <c r="B580" s="45" t="s">
        <v>139</v>
      </c>
      <c r="C580" s="46" t="s">
        <v>34</v>
      </c>
      <c r="D580" s="18"/>
      <c r="E580" s="38">
        <v>1.92</v>
      </c>
      <c r="F580" s="38">
        <v>120</v>
      </c>
      <c r="G580" s="47" t="s">
        <v>34</v>
      </c>
      <c r="H580" s="50" t="s">
        <v>34</v>
      </c>
      <c r="I580" s="20"/>
    </row>
    <row r="581" spans="2:9" x14ac:dyDescent="0.3">
      <c r="B581" s="45" t="s">
        <v>140</v>
      </c>
      <c r="C581" s="46" t="s">
        <v>34</v>
      </c>
      <c r="D581" s="18"/>
      <c r="E581" s="38">
        <v>0.18</v>
      </c>
      <c r="F581" s="38">
        <v>120</v>
      </c>
      <c r="G581" s="47" t="s">
        <v>34</v>
      </c>
      <c r="H581" s="50" t="s">
        <v>34</v>
      </c>
      <c r="I581" s="20"/>
    </row>
    <row r="582" spans="2:9" x14ac:dyDescent="0.3">
      <c r="B582" s="45" t="s">
        <v>141</v>
      </c>
      <c r="C582" s="46" t="s">
        <v>34</v>
      </c>
      <c r="D582" s="18"/>
      <c r="E582" s="38">
        <v>0.13</v>
      </c>
      <c r="F582" s="38">
        <v>120</v>
      </c>
      <c r="G582" s="47" t="s">
        <v>34</v>
      </c>
      <c r="H582" s="50" t="s">
        <v>34</v>
      </c>
      <c r="I582" s="20"/>
    </row>
    <row r="583" spans="2:9" x14ac:dyDescent="0.3">
      <c r="B583" s="16"/>
      <c r="C583" s="17"/>
      <c r="D583" s="18"/>
      <c r="E583" s="16"/>
      <c r="F583" s="16"/>
      <c r="G583" s="16"/>
      <c r="H583" s="19"/>
      <c r="I583" s="20"/>
    </row>
    <row r="584" spans="2:9" x14ac:dyDescent="0.3">
      <c r="B584" s="16"/>
      <c r="C584" s="17"/>
      <c r="D584" s="18"/>
      <c r="E584" s="16"/>
      <c r="F584" s="16"/>
      <c r="G584" s="16"/>
      <c r="H584" s="19"/>
      <c r="I584" s="20"/>
    </row>
    <row r="585" spans="2:9" x14ac:dyDescent="0.3">
      <c r="B585" s="16"/>
      <c r="C585" s="17"/>
      <c r="D585" s="18"/>
      <c r="E585" s="16"/>
      <c r="F585" s="16"/>
      <c r="G585" s="16"/>
      <c r="H585" s="19"/>
      <c r="I585" s="20"/>
    </row>
    <row r="586" spans="2:9" x14ac:dyDescent="0.3">
      <c r="B586" s="10"/>
      <c r="C586" s="17"/>
      <c r="D586" s="18"/>
      <c r="E586" s="16"/>
      <c r="F586" s="16"/>
      <c r="G586" s="16"/>
      <c r="H586" s="19"/>
    </row>
    <row r="587" spans="2:9" ht="19.2" x14ac:dyDescent="0.45">
      <c r="B587" s="22"/>
      <c r="C587" s="17"/>
      <c r="D587" s="18"/>
      <c r="E587" s="16"/>
      <c r="F587" s="16"/>
      <c r="G587" s="16"/>
      <c r="H587" s="19"/>
    </row>
    <row r="588" spans="2:9" x14ac:dyDescent="0.3">
      <c r="B588" s="10"/>
      <c r="C588" s="17"/>
      <c r="D588" s="18"/>
      <c r="E588" s="16"/>
      <c r="F588" s="16"/>
      <c r="G588" s="16"/>
      <c r="H588" s="19"/>
    </row>
    <row r="589" spans="2:9" x14ac:dyDescent="0.3">
      <c r="B589" s="10"/>
      <c r="C589" s="17"/>
      <c r="D589" s="18"/>
      <c r="E589" s="16"/>
      <c r="F589" s="16"/>
      <c r="G589" s="16"/>
      <c r="H589" s="19"/>
    </row>
    <row r="590" spans="2:9" x14ac:dyDescent="0.3">
      <c r="B590" s="10"/>
      <c r="C590" s="17"/>
      <c r="D590" s="18"/>
      <c r="E590" s="16"/>
      <c r="F590" s="16"/>
      <c r="G590" s="16"/>
      <c r="H590" s="19"/>
    </row>
    <row r="591" spans="2:9" x14ac:dyDescent="0.3">
      <c r="B591" s="10"/>
      <c r="C591" s="17"/>
      <c r="D591" s="18"/>
      <c r="E591" s="16"/>
      <c r="F591" s="16"/>
      <c r="G591" s="16"/>
      <c r="H591" s="19"/>
    </row>
    <row r="592" spans="2:9" x14ac:dyDescent="0.3">
      <c r="B592" s="10"/>
      <c r="C592" s="17"/>
      <c r="D592" s="18"/>
      <c r="E592" s="16"/>
      <c r="F592" s="16"/>
      <c r="G592" s="16"/>
      <c r="H592" s="19"/>
    </row>
    <row r="593" spans="2:10" x14ac:dyDescent="0.3">
      <c r="B593" s="10"/>
      <c r="C593" s="17"/>
      <c r="D593" s="18"/>
      <c r="E593" s="16"/>
      <c r="F593" s="16"/>
      <c r="G593" s="16"/>
      <c r="H593" s="19"/>
    </row>
    <row r="594" spans="2:10" x14ac:dyDescent="0.3">
      <c r="B594" s="10"/>
      <c r="C594" s="17"/>
      <c r="D594" s="18"/>
      <c r="E594" s="16"/>
      <c r="F594" s="16"/>
      <c r="G594" s="16"/>
      <c r="H594" s="19"/>
    </row>
    <row r="595" spans="2:10" x14ac:dyDescent="0.3">
      <c r="B595" s="10"/>
      <c r="C595" s="17"/>
      <c r="D595" s="18"/>
      <c r="E595" s="16"/>
      <c r="F595" s="16"/>
      <c r="G595" s="16"/>
      <c r="H595" s="19"/>
    </row>
    <row r="596" spans="2:10" x14ac:dyDescent="0.3">
      <c r="B596" s="10"/>
      <c r="C596" s="17"/>
      <c r="D596" s="18"/>
      <c r="E596" s="16"/>
      <c r="F596" s="16"/>
      <c r="G596" s="16"/>
      <c r="H596" s="19"/>
    </row>
    <row r="597" spans="2:10" x14ac:dyDescent="0.3">
      <c r="B597" s="10"/>
      <c r="C597" s="17"/>
      <c r="D597" s="18"/>
      <c r="E597" s="16"/>
      <c r="F597" s="16"/>
      <c r="G597" s="16"/>
      <c r="H597" s="19"/>
    </row>
    <row r="598" spans="2:10" x14ac:dyDescent="0.3">
      <c r="B598" s="10"/>
      <c r="C598" s="17"/>
      <c r="D598" s="18"/>
      <c r="E598" s="16"/>
      <c r="F598" s="16"/>
      <c r="G598" s="16"/>
      <c r="H598" s="19"/>
    </row>
    <row r="599" spans="2:10" x14ac:dyDescent="0.3">
      <c r="B599" s="10"/>
      <c r="C599" s="17"/>
      <c r="D599" s="18"/>
      <c r="E599" s="16"/>
      <c r="F599" s="16"/>
      <c r="G599" s="16"/>
      <c r="H599" s="19"/>
    </row>
    <row r="600" spans="2:10" x14ac:dyDescent="0.3">
      <c r="B600" s="10"/>
      <c r="C600" s="17"/>
      <c r="D600" s="18"/>
      <c r="E600" s="16"/>
      <c r="F600" s="16"/>
      <c r="G600" s="16"/>
      <c r="H600" s="19"/>
    </row>
    <row r="601" spans="2:10" x14ac:dyDescent="0.3">
      <c r="B601" s="10"/>
      <c r="C601" s="17"/>
      <c r="D601" s="18"/>
      <c r="E601" s="16"/>
      <c r="F601" s="16"/>
      <c r="G601" s="16"/>
      <c r="H601" s="19"/>
    </row>
    <row r="602" spans="2:10" x14ac:dyDescent="0.3">
      <c r="B602" s="10"/>
      <c r="C602" s="17"/>
      <c r="D602" s="18"/>
      <c r="E602" s="16"/>
      <c r="F602" s="16"/>
      <c r="G602" s="16"/>
      <c r="H602" s="19"/>
    </row>
    <row r="603" spans="2:10" ht="24.6" x14ac:dyDescent="0.3">
      <c r="B603" s="10"/>
      <c r="C603" s="17"/>
      <c r="D603" s="18"/>
      <c r="E603" s="16"/>
      <c r="F603" s="16"/>
      <c r="G603" s="16"/>
      <c r="H603" s="19"/>
      <c r="I603" s="29"/>
      <c r="J603" s="29"/>
    </row>
    <row r="604" spans="2:10" ht="19.8" thickBot="1" x14ac:dyDescent="0.35">
      <c r="B604" s="24"/>
      <c r="C604" s="21"/>
      <c r="D604" s="21"/>
      <c r="E604" s="21"/>
      <c r="F604" s="21"/>
      <c r="G604" s="21"/>
      <c r="H604" s="21"/>
      <c r="I604" s="21"/>
      <c r="J604" s="21"/>
    </row>
    <row r="605" spans="2:10" ht="19.8" thickBot="1" x14ac:dyDescent="0.5">
      <c r="B605" s="23" t="s">
        <v>28</v>
      </c>
      <c r="C605" s="39">
        <v>3154.26</v>
      </c>
      <c r="D605" s="25"/>
      <c r="E605" s="26"/>
      <c r="F605" s="26"/>
      <c r="G605" s="26"/>
      <c r="H605" s="27"/>
      <c r="I605" s="27"/>
      <c r="J605" s="28"/>
    </row>
    <row r="614" spans="2:11" ht="15" thickBot="1" x14ac:dyDescent="0.35"/>
    <row r="615" spans="2:11" ht="25.2" thickBot="1" x14ac:dyDescent="0.35">
      <c r="B615" s="60" t="s">
        <v>17</v>
      </c>
      <c r="C615" s="61"/>
      <c r="D615" s="61"/>
      <c r="E615" s="61"/>
      <c r="F615" s="61"/>
      <c r="G615" s="61"/>
      <c r="H615" s="61"/>
      <c r="I615" s="61"/>
      <c r="J615" s="61"/>
      <c r="K615" s="62"/>
    </row>
    <row r="616" spans="2:11" ht="19.8" thickBot="1" x14ac:dyDescent="0.35">
      <c r="B616" s="33" t="s">
        <v>20</v>
      </c>
      <c r="C616" s="34" t="s">
        <v>21</v>
      </c>
      <c r="D616" s="34" t="s">
        <v>22</v>
      </c>
      <c r="E616" s="34" t="s">
        <v>23</v>
      </c>
      <c r="F616" s="34" t="s">
        <v>24</v>
      </c>
      <c r="G616" s="34" t="s">
        <v>25</v>
      </c>
      <c r="H616" s="34" t="s">
        <v>26</v>
      </c>
      <c r="I616" s="34" t="s">
        <v>27</v>
      </c>
      <c r="J616" s="34" t="s">
        <v>7</v>
      </c>
      <c r="K616" s="34" t="s">
        <v>32</v>
      </c>
    </row>
    <row r="617" spans="2:11" ht="15" thickBot="1" x14ac:dyDescent="0.35">
      <c r="B617" s="45" t="s">
        <v>142</v>
      </c>
      <c r="C617" s="46" t="s">
        <v>34</v>
      </c>
      <c r="D617" s="18"/>
      <c r="E617" s="38">
        <v>9.9000000000000005E-2</v>
      </c>
      <c r="F617" s="38">
        <v>120</v>
      </c>
      <c r="G617" s="47" t="s">
        <v>34</v>
      </c>
      <c r="H617" s="52" t="s">
        <v>34</v>
      </c>
      <c r="I617" s="35">
        <f>SUM(H617:H655) + C657</f>
        <v>6236.19</v>
      </c>
      <c r="J617" s="32">
        <f xml:space="preserve"> 990.09035 + 412.5 + 16.978</f>
        <v>1419.56835</v>
      </c>
      <c r="K617" s="35">
        <f>I617 - J617</f>
        <v>4816.6216499999991</v>
      </c>
    </row>
    <row r="618" spans="2:11" x14ac:dyDescent="0.3">
      <c r="B618" s="45" t="s">
        <v>143</v>
      </c>
      <c r="C618" s="46" t="s">
        <v>34</v>
      </c>
      <c r="D618" s="18"/>
      <c r="E618" s="38">
        <v>0.28000000000000003</v>
      </c>
      <c r="F618" s="38">
        <v>120</v>
      </c>
      <c r="G618" s="47" t="s">
        <v>34</v>
      </c>
      <c r="H618" s="50" t="s">
        <v>34</v>
      </c>
      <c r="I618" s="20"/>
    </row>
    <row r="619" spans="2:11" x14ac:dyDescent="0.3">
      <c r="B619" s="45" t="s">
        <v>144</v>
      </c>
      <c r="C619" s="46" t="s">
        <v>34</v>
      </c>
      <c r="D619" s="18"/>
      <c r="E619" s="38">
        <v>1.48</v>
      </c>
      <c r="F619" s="38">
        <v>120</v>
      </c>
      <c r="G619" s="47" t="s">
        <v>34</v>
      </c>
      <c r="H619" s="50" t="s">
        <v>34</v>
      </c>
      <c r="I619" s="20"/>
    </row>
    <row r="620" spans="2:11" x14ac:dyDescent="0.3">
      <c r="B620" s="45" t="s">
        <v>145</v>
      </c>
      <c r="C620" s="46" t="s">
        <v>34</v>
      </c>
      <c r="D620" s="18"/>
      <c r="E620" s="38">
        <v>0.33</v>
      </c>
      <c r="F620" s="38">
        <v>120</v>
      </c>
      <c r="G620" s="47" t="s">
        <v>34</v>
      </c>
      <c r="H620" s="50" t="s">
        <v>34</v>
      </c>
      <c r="I620" s="20"/>
    </row>
    <row r="621" spans="2:11" x14ac:dyDescent="0.3">
      <c r="B621" s="45" t="s">
        <v>145</v>
      </c>
      <c r="C621" s="46" t="s">
        <v>34</v>
      </c>
      <c r="D621" s="18"/>
      <c r="E621" s="38">
        <v>0.38</v>
      </c>
      <c r="F621" s="38">
        <v>120</v>
      </c>
      <c r="G621" s="47" t="s">
        <v>34</v>
      </c>
      <c r="H621" s="50" t="s">
        <v>34</v>
      </c>
      <c r="I621" s="20"/>
    </row>
    <row r="622" spans="2:11" x14ac:dyDescent="0.3">
      <c r="B622" s="45" t="s">
        <v>143</v>
      </c>
      <c r="C622" s="46" t="s">
        <v>34</v>
      </c>
      <c r="D622" s="18"/>
      <c r="E622" s="38">
        <v>0.48</v>
      </c>
      <c r="F622" s="38">
        <v>120</v>
      </c>
      <c r="G622" s="47" t="s">
        <v>34</v>
      </c>
      <c r="H622" s="50" t="s">
        <v>34</v>
      </c>
      <c r="I622" s="20"/>
    </row>
    <row r="623" spans="2:11" x14ac:dyDescent="0.3">
      <c r="B623" s="45" t="s">
        <v>146</v>
      </c>
      <c r="C623" s="46" t="s">
        <v>34</v>
      </c>
      <c r="D623" s="18"/>
      <c r="E623" s="38">
        <v>0.47</v>
      </c>
      <c r="F623" s="38">
        <v>120</v>
      </c>
      <c r="G623" s="47" t="s">
        <v>34</v>
      </c>
      <c r="H623" s="50" t="s">
        <v>34</v>
      </c>
      <c r="I623" s="20"/>
    </row>
    <row r="624" spans="2:11" ht="19.2" x14ac:dyDescent="0.3">
      <c r="B624" s="45" t="s">
        <v>147</v>
      </c>
      <c r="C624" s="46" t="s">
        <v>34</v>
      </c>
      <c r="D624" s="18"/>
      <c r="E624" s="38">
        <v>0.36</v>
      </c>
      <c r="F624" s="38">
        <v>120</v>
      </c>
      <c r="G624" s="47" t="s">
        <v>34</v>
      </c>
      <c r="H624" s="50" t="s">
        <v>34</v>
      </c>
      <c r="I624" s="21"/>
      <c r="J624" s="21"/>
    </row>
    <row r="625" spans="2:9" x14ac:dyDescent="0.3">
      <c r="B625" s="45" t="s">
        <v>147</v>
      </c>
      <c r="C625" s="46" t="s">
        <v>34</v>
      </c>
      <c r="D625" s="18"/>
      <c r="E625" s="38">
        <v>0.37</v>
      </c>
      <c r="F625" s="38">
        <v>120</v>
      </c>
      <c r="G625" s="47" t="s">
        <v>34</v>
      </c>
      <c r="H625" s="50" t="s">
        <v>34</v>
      </c>
      <c r="I625" s="20"/>
    </row>
    <row r="626" spans="2:9" x14ac:dyDescent="0.3">
      <c r="B626" s="45" t="s">
        <v>148</v>
      </c>
      <c r="C626" s="46" t="s">
        <v>34</v>
      </c>
      <c r="D626" s="18"/>
      <c r="E626" s="38">
        <v>4.3999999999999997E-2</v>
      </c>
      <c r="F626" s="38">
        <v>2</v>
      </c>
      <c r="G626" s="47" t="s">
        <v>34</v>
      </c>
      <c r="H626" s="50" t="s">
        <v>34</v>
      </c>
      <c r="I626" s="20"/>
    </row>
    <row r="627" spans="2:9" x14ac:dyDescent="0.3">
      <c r="B627" s="45" t="s">
        <v>148</v>
      </c>
      <c r="C627" s="46" t="s">
        <v>34</v>
      </c>
      <c r="D627" s="18"/>
      <c r="E627" s="38">
        <v>4.3999999999999997E-2</v>
      </c>
      <c r="F627" s="38">
        <v>2</v>
      </c>
      <c r="G627" s="47" t="s">
        <v>34</v>
      </c>
      <c r="H627" s="50" t="s">
        <v>34</v>
      </c>
      <c r="I627" s="20"/>
    </row>
    <row r="628" spans="2:9" x14ac:dyDescent="0.3">
      <c r="B628" s="45" t="s">
        <v>149</v>
      </c>
      <c r="C628" s="46" t="s">
        <v>34</v>
      </c>
      <c r="D628" s="18"/>
      <c r="E628" s="38" t="s">
        <v>150</v>
      </c>
      <c r="F628" s="38">
        <v>2</v>
      </c>
      <c r="G628" s="47" t="s">
        <v>34</v>
      </c>
      <c r="H628" s="50" t="s">
        <v>34</v>
      </c>
      <c r="I628" s="20"/>
    </row>
    <row r="629" spans="2:9" x14ac:dyDescent="0.3">
      <c r="B629" s="45" t="s">
        <v>151</v>
      </c>
      <c r="C629" s="46" t="s">
        <v>34</v>
      </c>
      <c r="D629" s="18"/>
      <c r="E629" s="38">
        <v>1.9E-2</v>
      </c>
      <c r="F629" s="38">
        <v>2</v>
      </c>
      <c r="G629" s="47" t="s">
        <v>34</v>
      </c>
      <c r="H629" s="50" t="s">
        <v>34</v>
      </c>
      <c r="I629" s="20"/>
    </row>
    <row r="630" spans="2:9" x14ac:dyDescent="0.3">
      <c r="B630" s="45" t="s">
        <v>152</v>
      </c>
      <c r="C630" s="46" t="s">
        <v>34</v>
      </c>
      <c r="D630" s="18"/>
      <c r="E630" s="38" t="s">
        <v>153</v>
      </c>
      <c r="F630" s="38">
        <v>2</v>
      </c>
      <c r="G630" s="47" t="s">
        <v>34</v>
      </c>
      <c r="H630" s="50" t="s">
        <v>34</v>
      </c>
      <c r="I630" s="20"/>
    </row>
    <row r="631" spans="2:9" x14ac:dyDescent="0.3">
      <c r="B631" s="16"/>
      <c r="C631" s="17"/>
      <c r="D631" s="18"/>
      <c r="E631" s="16"/>
      <c r="F631" s="16"/>
      <c r="G631" s="16"/>
      <c r="H631" s="19"/>
      <c r="I631" s="20"/>
    </row>
    <row r="632" spans="2:9" x14ac:dyDescent="0.3">
      <c r="B632" s="16"/>
      <c r="C632" s="17"/>
      <c r="D632" s="18"/>
      <c r="E632" s="16"/>
      <c r="F632" s="16"/>
      <c r="G632" s="16"/>
      <c r="H632" s="19"/>
      <c r="I632" s="20"/>
    </row>
    <row r="633" spans="2:9" x14ac:dyDescent="0.3">
      <c r="B633" s="16"/>
      <c r="C633" s="17"/>
      <c r="D633" s="18"/>
      <c r="E633" s="16"/>
      <c r="F633" s="16"/>
      <c r="G633" s="16"/>
      <c r="H633" s="19"/>
      <c r="I633" s="20"/>
    </row>
    <row r="634" spans="2:9" x14ac:dyDescent="0.3">
      <c r="B634" s="16"/>
      <c r="C634" s="17"/>
      <c r="D634" s="18"/>
      <c r="E634" s="16"/>
      <c r="F634" s="16"/>
      <c r="G634" s="16"/>
      <c r="H634" s="19"/>
      <c r="I634" s="20"/>
    </row>
    <row r="635" spans="2:9" x14ac:dyDescent="0.3">
      <c r="B635" s="16"/>
      <c r="C635" s="17"/>
      <c r="D635" s="18"/>
      <c r="E635" s="16"/>
      <c r="F635" s="16"/>
      <c r="G635" s="16"/>
      <c r="H635" s="19"/>
      <c r="I635" s="20"/>
    </row>
    <row r="636" spans="2:9" x14ac:dyDescent="0.3">
      <c r="B636" s="16"/>
      <c r="C636" s="17"/>
      <c r="D636" s="18"/>
      <c r="E636" s="16"/>
      <c r="F636" s="16"/>
      <c r="G636" s="16"/>
      <c r="H636" s="19"/>
      <c r="I636" s="20"/>
    </row>
    <row r="637" spans="2:9" x14ac:dyDescent="0.3">
      <c r="B637" s="16"/>
      <c r="C637" s="17"/>
      <c r="D637" s="18"/>
      <c r="E637" s="16"/>
      <c r="F637" s="16"/>
      <c r="G637" s="16"/>
      <c r="H637" s="19"/>
      <c r="I637" s="20"/>
    </row>
    <row r="638" spans="2:9" x14ac:dyDescent="0.3">
      <c r="B638" s="10"/>
      <c r="C638" s="17"/>
      <c r="D638" s="18"/>
      <c r="E638" s="16"/>
      <c r="F638" s="16"/>
      <c r="G638" s="16"/>
      <c r="H638" s="19"/>
    </row>
    <row r="639" spans="2:9" ht="19.2" x14ac:dyDescent="0.45">
      <c r="B639" s="22"/>
      <c r="C639" s="17"/>
      <c r="D639" s="18"/>
      <c r="E639" s="16"/>
      <c r="F639" s="16"/>
      <c r="G639" s="16"/>
      <c r="H639" s="19"/>
    </row>
    <row r="640" spans="2:9" x14ac:dyDescent="0.3">
      <c r="B640" s="10"/>
      <c r="C640" s="17"/>
      <c r="D640" s="18"/>
      <c r="E640" s="16"/>
      <c r="F640" s="16"/>
      <c r="G640" s="16"/>
      <c r="H640" s="19"/>
    </row>
    <row r="641" spans="2:10" x14ac:dyDescent="0.3">
      <c r="B641" s="10"/>
      <c r="C641" s="17"/>
      <c r="D641" s="18"/>
      <c r="E641" s="16"/>
      <c r="F641" s="16"/>
      <c r="G641" s="16"/>
      <c r="H641" s="19"/>
    </row>
    <row r="642" spans="2:10" x14ac:dyDescent="0.3">
      <c r="B642" s="10"/>
      <c r="C642" s="17"/>
      <c r="D642" s="18"/>
      <c r="E642" s="16"/>
      <c r="F642" s="16"/>
      <c r="G642" s="16"/>
      <c r="H642" s="19"/>
    </row>
    <row r="643" spans="2:10" x14ac:dyDescent="0.3">
      <c r="B643" s="10"/>
      <c r="C643" s="17"/>
      <c r="D643" s="18"/>
      <c r="E643" s="16"/>
      <c r="F643" s="16"/>
      <c r="G643" s="16"/>
      <c r="H643" s="19"/>
    </row>
    <row r="644" spans="2:10" x14ac:dyDescent="0.3">
      <c r="B644" s="10"/>
      <c r="C644" s="17"/>
      <c r="D644" s="18"/>
      <c r="E644" s="16"/>
      <c r="F644" s="16"/>
      <c r="G644" s="16"/>
      <c r="H644" s="19"/>
    </row>
    <row r="645" spans="2:10" x14ac:dyDescent="0.3">
      <c r="B645" s="10"/>
      <c r="C645" s="17"/>
      <c r="D645" s="18"/>
      <c r="E645" s="16"/>
      <c r="F645" s="16"/>
      <c r="G645" s="16"/>
      <c r="H645" s="19"/>
    </row>
    <row r="646" spans="2:10" x14ac:dyDescent="0.3">
      <c r="B646" s="10"/>
      <c r="C646" s="17"/>
      <c r="D646" s="18"/>
      <c r="E646" s="16"/>
      <c r="F646" s="16"/>
      <c r="G646" s="16"/>
      <c r="H646" s="19"/>
    </row>
    <row r="647" spans="2:10" x14ac:dyDescent="0.3">
      <c r="B647" s="10"/>
      <c r="C647" s="17"/>
      <c r="D647" s="18"/>
      <c r="E647" s="16"/>
      <c r="F647" s="16"/>
      <c r="G647" s="16"/>
      <c r="H647" s="19"/>
    </row>
    <row r="648" spans="2:10" x14ac:dyDescent="0.3">
      <c r="B648" s="10"/>
      <c r="C648" s="17"/>
      <c r="D648" s="18"/>
      <c r="E648" s="16"/>
      <c r="F648" s="16"/>
      <c r="G648" s="16"/>
      <c r="H648" s="19"/>
    </row>
    <row r="649" spans="2:10" x14ac:dyDescent="0.3">
      <c r="B649" s="10"/>
      <c r="C649" s="17"/>
      <c r="D649" s="18"/>
      <c r="E649" s="16"/>
      <c r="F649" s="16"/>
      <c r="G649" s="16"/>
      <c r="H649" s="19"/>
    </row>
    <row r="650" spans="2:10" x14ac:dyDescent="0.3">
      <c r="B650" s="10"/>
      <c r="C650" s="17"/>
      <c r="D650" s="18"/>
      <c r="E650" s="16"/>
      <c r="F650" s="16"/>
      <c r="G650" s="16"/>
      <c r="H650" s="19"/>
    </row>
    <row r="651" spans="2:10" x14ac:dyDescent="0.3">
      <c r="B651" s="10"/>
      <c r="C651" s="17"/>
      <c r="D651" s="18"/>
      <c r="E651" s="16"/>
      <c r="F651" s="16"/>
      <c r="G651" s="16"/>
      <c r="H651" s="19"/>
    </row>
    <row r="652" spans="2:10" x14ac:dyDescent="0.3">
      <c r="B652" s="10"/>
      <c r="C652" s="17"/>
      <c r="D652" s="18"/>
      <c r="E652" s="16"/>
      <c r="F652" s="16"/>
      <c r="G652" s="16"/>
      <c r="H652" s="19"/>
    </row>
    <row r="653" spans="2:10" x14ac:dyDescent="0.3">
      <c r="B653" s="10"/>
      <c r="C653" s="17"/>
      <c r="D653" s="18"/>
      <c r="E653" s="16"/>
      <c r="F653" s="16"/>
      <c r="G653" s="16"/>
      <c r="H653" s="19"/>
    </row>
    <row r="654" spans="2:10" x14ac:dyDescent="0.3">
      <c r="B654" s="10"/>
      <c r="C654" s="17"/>
      <c r="D654" s="18"/>
      <c r="E654" s="16"/>
      <c r="F654" s="16"/>
      <c r="G654" s="16"/>
      <c r="H654" s="19"/>
    </row>
    <row r="655" spans="2:10" ht="24.6" x14ac:dyDescent="0.3">
      <c r="B655" s="10"/>
      <c r="C655" s="17"/>
      <c r="D655" s="18"/>
      <c r="E655" s="16"/>
      <c r="F655" s="16"/>
      <c r="G655" s="16"/>
      <c r="H655" s="19"/>
      <c r="I655" s="29"/>
      <c r="J655" s="29"/>
    </row>
    <row r="656" spans="2:10" ht="19.8" thickBot="1" x14ac:dyDescent="0.35">
      <c r="B656" s="24"/>
      <c r="C656" s="21"/>
      <c r="D656" s="21"/>
      <c r="E656" s="21"/>
      <c r="F656" s="21"/>
      <c r="G656" s="21"/>
      <c r="H656" s="21"/>
      <c r="I656" s="21"/>
      <c r="J656" s="21"/>
    </row>
    <row r="657" spans="2:10" ht="19.8" thickBot="1" x14ac:dyDescent="0.5">
      <c r="B657" s="23" t="s">
        <v>28</v>
      </c>
      <c r="C657" s="39">
        <v>6236.19</v>
      </c>
      <c r="D657" s="25"/>
      <c r="E657" s="26"/>
      <c r="F657" s="26"/>
      <c r="G657" s="26"/>
      <c r="H657" s="27"/>
      <c r="I657" s="27"/>
      <c r="J657" s="28"/>
    </row>
  </sheetData>
  <mergeCells count="16">
    <mergeCell ref="B615:K615"/>
    <mergeCell ref="B355:K355"/>
    <mergeCell ref="B407:K407"/>
    <mergeCell ref="B459:K459"/>
    <mergeCell ref="B511:K511"/>
    <mergeCell ref="B563:K563"/>
    <mergeCell ref="B87:K87"/>
    <mergeCell ref="B139:K139"/>
    <mergeCell ref="B193:K193"/>
    <mergeCell ref="B247:K247"/>
    <mergeCell ref="B301:K301"/>
    <mergeCell ref="B1:G1"/>
    <mergeCell ref="B2:C2"/>
    <mergeCell ref="B3:C3"/>
    <mergeCell ref="B4:C4"/>
    <mergeCell ref="B35:K3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Annualized Amount</vt:lpstr>
    </vt:vector>
  </TitlesOfParts>
  <Company>HotSpot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2020-05-24T14:08:16Z</dcterms:created>
  <dcterms:modified xsi:type="dcterms:W3CDTF">2021-12-01T16:27:18Z</dcterms:modified>
</cp:coreProperties>
</file>